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larsonenergyresearchcom.sharepoint.com/Shared Documents/Residential/Pads/"/>
    </mc:Choice>
  </mc:AlternateContent>
  <xr:revisionPtr revIDLastSave="8" documentId="8_{1022BBB1-5FCE-4DA7-BEA0-CCFE39D425A1}" xr6:coauthVersionLast="47" xr6:coauthVersionMax="47" xr10:uidLastSave="{E4BDDF14-8063-49B2-9B5F-75C33C91E8B4}"/>
  <workbookProtection workbookAlgorithmName="SHA-512" workbookHashValue="/m/0Ezow6s0906A+KuYEbDA08HNTD6UZIMjKYOAYw4Pd9d8WnfaGPBLGAKe8asTuezmFWUnroDoLBehy/+/+7w==" workbookSaltValue="9GWy7EK06oue7watCUfxYQ==" workbookSpinCount="100000" lockStructure="1"/>
  <bookViews>
    <workbookView xWindow="4100" yWindow="1000" windowWidth="29130" windowHeight="18700" xr2:uid="{0B1D49E1-7E0D-4D97-8390-0A7E171BFE80}"/>
  </bookViews>
  <sheets>
    <sheet name="Instructions" sheetId="9" r:id="rId1"/>
    <sheet name="Data" sheetId="1" r:id="rId2"/>
    <sheet name="CCE" sheetId="4" state="hidden" r:id="rId3"/>
    <sheet name="SCOP" sheetId="5"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5" l="1"/>
  <c r="E8" i="5"/>
  <c r="D8" i="5"/>
  <c r="C8" i="5"/>
  <c r="C11" i="5" s="1"/>
  <c r="F7" i="5"/>
  <c r="F12" i="5" s="1"/>
  <c r="E7" i="5"/>
  <c r="E12" i="5" s="1"/>
  <c r="D7" i="5"/>
  <c r="D11" i="5" s="1"/>
  <c r="C7" i="5"/>
  <c r="C12" i="5" s="1"/>
  <c r="F6" i="5"/>
  <c r="E6" i="5"/>
  <c r="D6" i="5"/>
  <c r="C6" i="5"/>
  <c r="C13" i="5" s="1"/>
  <c r="F5" i="5"/>
  <c r="F13" i="5" s="1"/>
  <c r="E5" i="5"/>
  <c r="E13" i="5" s="1"/>
  <c r="D5" i="5"/>
  <c r="D13" i="5" s="1"/>
  <c r="C5" i="5"/>
  <c r="F1" i="5"/>
  <c r="E1" i="5"/>
  <c r="D1" i="5"/>
  <c r="C1" i="5"/>
  <c r="C15" i="4"/>
  <c r="F10" i="4"/>
  <c r="E10" i="4"/>
  <c r="D10" i="4"/>
  <c r="C10" i="4"/>
  <c r="C53" i="4" s="1"/>
  <c r="F9" i="4"/>
  <c r="E9" i="4"/>
  <c r="E13" i="4" s="1"/>
  <c r="E40" i="4" s="1"/>
  <c r="D9" i="4"/>
  <c r="C9" i="4"/>
  <c r="C13" i="4" s="1"/>
  <c r="F8" i="4"/>
  <c r="F15" i="4" s="1"/>
  <c r="E8" i="4"/>
  <c r="E15" i="4" s="1"/>
  <c r="D8" i="4"/>
  <c r="D15" i="4" s="1"/>
  <c r="C8" i="4"/>
  <c r="F7" i="4"/>
  <c r="E7" i="4"/>
  <c r="D7" i="4"/>
  <c r="C7" i="4"/>
  <c r="F6" i="4"/>
  <c r="F14" i="4" s="1"/>
  <c r="E6" i="4"/>
  <c r="D6" i="4"/>
  <c r="D14" i="4" s="1"/>
  <c r="C6" i="4"/>
  <c r="F5" i="4"/>
  <c r="E5" i="4"/>
  <c r="D5" i="4"/>
  <c r="C5" i="4"/>
  <c r="F1" i="4"/>
  <c r="E1" i="4"/>
  <c r="D1" i="4"/>
  <c r="C1" i="4"/>
  <c r="F279" i="1"/>
  <c r="E279" i="1"/>
  <c r="D279" i="1"/>
  <c r="C279" i="1"/>
  <c r="F215" i="1"/>
  <c r="E215" i="1"/>
  <c r="D215" i="1"/>
  <c r="C215" i="1"/>
  <c r="F214" i="1"/>
  <c r="E214" i="1"/>
  <c r="D214" i="1"/>
  <c r="C214" i="1"/>
  <c r="F207" i="1"/>
  <c r="E207" i="1"/>
  <c r="D207" i="1"/>
  <c r="C207" i="1"/>
  <c r="F200" i="1"/>
  <c r="E200" i="1"/>
  <c r="D200" i="1"/>
  <c r="C200" i="1"/>
  <c r="F199" i="1"/>
  <c r="E199" i="1"/>
  <c r="D199" i="1"/>
  <c r="C199" i="1"/>
  <c r="F197" i="1"/>
  <c r="E197" i="1"/>
  <c r="D197" i="1"/>
  <c r="C197" i="1"/>
  <c r="F188" i="1"/>
  <c r="E188" i="1"/>
  <c r="D188" i="1"/>
  <c r="C188" i="1"/>
  <c r="F175" i="1"/>
  <c r="E175" i="1"/>
  <c r="D175" i="1"/>
  <c r="C175" i="1"/>
  <c r="F164" i="1"/>
  <c r="E164" i="1"/>
  <c r="D164" i="1"/>
  <c r="C164" i="1"/>
  <c r="F136" i="1"/>
  <c r="E136" i="1"/>
  <c r="D136" i="1"/>
  <c r="C136" i="1"/>
  <c r="F130" i="1"/>
  <c r="E130" i="1"/>
  <c r="D130" i="1"/>
  <c r="C130" i="1"/>
  <c r="F33" i="1"/>
  <c r="E33" i="1"/>
  <c r="D33" i="1"/>
  <c r="C33" i="1"/>
  <c r="F27" i="1"/>
  <c r="E27" i="1"/>
  <c r="D27" i="1"/>
  <c r="C27" i="1"/>
  <c r="F31" i="5" l="1"/>
  <c r="F34" i="5"/>
  <c r="F32" i="5"/>
  <c r="F30" i="5"/>
  <c r="F33" i="5"/>
  <c r="F29" i="5"/>
  <c r="F35" i="5"/>
  <c r="F28" i="5"/>
  <c r="F26" i="5"/>
  <c r="F24" i="5"/>
  <c r="F27" i="5"/>
  <c r="F25" i="5"/>
  <c r="F23" i="5"/>
  <c r="E26" i="5"/>
  <c r="E28" i="5"/>
  <c r="E24" i="5"/>
  <c r="E27" i="5"/>
  <c r="E23" i="5"/>
  <c r="E25" i="5"/>
  <c r="C27" i="5"/>
  <c r="C25" i="5"/>
  <c r="C23" i="5"/>
  <c r="C28" i="5"/>
  <c r="C26" i="5"/>
  <c r="C24" i="5"/>
  <c r="D21" i="5"/>
  <c r="D22" i="5"/>
  <c r="D20" i="5"/>
  <c r="D18" i="5"/>
  <c r="D16" i="5"/>
  <c r="D17" i="5"/>
  <c r="D19" i="5"/>
  <c r="C35" i="5"/>
  <c r="C33" i="5"/>
  <c r="C31" i="5"/>
  <c r="C29" i="5"/>
  <c r="C34" i="5"/>
  <c r="C32" i="5"/>
  <c r="C30" i="5"/>
  <c r="D33" i="5"/>
  <c r="D35" i="5"/>
  <c r="D34" i="5"/>
  <c r="D32" i="5"/>
  <c r="D30" i="5"/>
  <c r="D29" i="5"/>
  <c r="D31" i="5"/>
  <c r="E34" i="5"/>
  <c r="E35" i="5"/>
  <c r="E32" i="5"/>
  <c r="E30" i="5"/>
  <c r="E29" i="5"/>
  <c r="E31" i="5"/>
  <c r="E33" i="5"/>
  <c r="C21" i="5"/>
  <c r="C19" i="5"/>
  <c r="C17" i="5"/>
  <c r="C22" i="5"/>
  <c r="C20" i="5"/>
  <c r="C18" i="5"/>
  <c r="C16" i="5"/>
  <c r="F11" i="5"/>
  <c r="D12" i="5"/>
  <c r="E11" i="5"/>
  <c r="C39" i="4"/>
  <c r="C35" i="4"/>
  <c r="C41" i="4"/>
  <c r="C33" i="4"/>
  <c r="C20" i="4" s="1"/>
  <c r="C45" i="4"/>
  <c r="C47" i="4"/>
  <c r="C49" i="4"/>
  <c r="C51" i="4"/>
  <c r="C54" i="4"/>
  <c r="D54" i="4"/>
  <c r="D52" i="4"/>
  <c r="D50" i="4"/>
  <c r="D48" i="4"/>
  <c r="D46" i="4"/>
  <c r="D53" i="4"/>
  <c r="D51" i="4"/>
  <c r="D49" i="4"/>
  <c r="D47" i="4"/>
  <c r="D45" i="4"/>
  <c r="E54" i="4"/>
  <c r="E48" i="4"/>
  <c r="E53" i="4"/>
  <c r="E51" i="4"/>
  <c r="E49" i="4"/>
  <c r="E47" i="4"/>
  <c r="E45" i="4"/>
  <c r="E50" i="4"/>
  <c r="E46" i="4"/>
  <c r="E52" i="4"/>
  <c r="F53" i="4"/>
  <c r="F51" i="4"/>
  <c r="F49" i="4"/>
  <c r="F47" i="4"/>
  <c r="F45" i="4"/>
  <c r="F54" i="4"/>
  <c r="F52" i="4"/>
  <c r="F50" i="4"/>
  <c r="F48" i="4"/>
  <c r="F46" i="4"/>
  <c r="C46" i="4"/>
  <c r="C48" i="4"/>
  <c r="C50" i="4"/>
  <c r="C52" i="4"/>
  <c r="D13" i="4"/>
  <c r="C37" i="4"/>
  <c r="E33" i="4"/>
  <c r="E20" i="4" s="1"/>
  <c r="E35" i="4"/>
  <c r="E37" i="4"/>
  <c r="E24" i="4" s="1"/>
  <c r="E39" i="4"/>
  <c r="E26" i="4" s="1"/>
  <c r="E41" i="4"/>
  <c r="E28" i="4" s="1"/>
  <c r="F13" i="4"/>
  <c r="C32" i="4"/>
  <c r="C34" i="4"/>
  <c r="C21" i="4" s="1"/>
  <c r="C36" i="4"/>
  <c r="C38" i="4"/>
  <c r="C40" i="4"/>
  <c r="C27" i="4" s="1"/>
  <c r="E32" i="4"/>
  <c r="E19" i="4" s="1"/>
  <c r="E34" i="4"/>
  <c r="E21" i="4" s="1"/>
  <c r="E36" i="4"/>
  <c r="E23" i="4" s="1"/>
  <c r="E38" i="4"/>
  <c r="E25" i="4" s="1"/>
  <c r="E14" i="4"/>
  <c r="E27" i="4"/>
  <c r="C22" i="4"/>
  <c r="C24" i="4"/>
  <c r="C26" i="4"/>
  <c r="C28" i="4"/>
  <c r="E22" i="4"/>
  <c r="C14" i="4"/>
  <c r="C19" i="4"/>
  <c r="C23" i="4"/>
  <c r="C25" i="4"/>
  <c r="C2" i="5" l="1"/>
  <c r="E20" i="5"/>
  <c r="E19" i="5"/>
  <c r="E22" i="5"/>
  <c r="E18" i="5"/>
  <c r="E16" i="5"/>
  <c r="E21" i="5"/>
  <c r="E17" i="5"/>
  <c r="D27" i="5"/>
  <c r="D2" i="5" s="1"/>
  <c r="D25" i="5"/>
  <c r="D28" i="5"/>
  <c r="D26" i="5"/>
  <c r="D24" i="5"/>
  <c r="D23" i="5"/>
  <c r="F22" i="5"/>
  <c r="F20" i="5"/>
  <c r="F18" i="5"/>
  <c r="F16" i="5"/>
  <c r="F21" i="5"/>
  <c r="F17" i="5"/>
  <c r="F19" i="5"/>
  <c r="F40" i="4"/>
  <c r="F27" i="4" s="1"/>
  <c r="F38" i="4"/>
  <c r="F25" i="4" s="1"/>
  <c r="F36" i="4"/>
  <c r="F23" i="4" s="1"/>
  <c r="F34" i="4"/>
  <c r="F21" i="4" s="1"/>
  <c r="F32" i="4"/>
  <c r="F19" i="4" s="1"/>
  <c r="F41" i="4"/>
  <c r="F28" i="4" s="1"/>
  <c r="F39" i="4"/>
  <c r="F26" i="4" s="1"/>
  <c r="F37" i="4"/>
  <c r="F24" i="4" s="1"/>
  <c r="F35" i="4"/>
  <c r="F22" i="4" s="1"/>
  <c r="F33" i="4"/>
  <c r="F20" i="4" s="1"/>
  <c r="C2" i="4"/>
  <c r="D40" i="4"/>
  <c r="D27" i="4" s="1"/>
  <c r="D38" i="4"/>
  <c r="D25" i="4" s="1"/>
  <c r="D36" i="4"/>
  <c r="D23" i="4" s="1"/>
  <c r="D34" i="4"/>
  <c r="D21" i="4" s="1"/>
  <c r="D32" i="4"/>
  <c r="D19" i="4" s="1"/>
  <c r="D41" i="4"/>
  <c r="D28" i="4" s="1"/>
  <c r="D39" i="4"/>
  <c r="D26" i="4" s="1"/>
  <c r="D37" i="4"/>
  <c r="D24" i="4" s="1"/>
  <c r="D35" i="4"/>
  <c r="D22" i="4" s="1"/>
  <c r="D33" i="4"/>
  <c r="D20" i="4" s="1"/>
  <c r="E2" i="4"/>
  <c r="F2" i="5" l="1"/>
  <c r="E2" i="5"/>
  <c r="D2" i="4"/>
  <c r="F2" i="4"/>
</calcChain>
</file>

<file path=xl/sharedStrings.xml><?xml version="1.0" encoding="utf-8"?>
<sst xmlns="http://schemas.openxmlformats.org/spreadsheetml/2006/main" count="340" uniqueCount="306">
  <si>
    <t>A</t>
  </si>
  <si>
    <t>Brand</t>
  </si>
  <si>
    <t>A01</t>
  </si>
  <si>
    <t>A02</t>
  </si>
  <si>
    <t>A03</t>
  </si>
  <si>
    <t>A04</t>
  </si>
  <si>
    <t>B01</t>
  </si>
  <si>
    <t>B02</t>
  </si>
  <si>
    <t>gal</t>
  </si>
  <si>
    <t>Model Number(s)</t>
  </si>
  <si>
    <t>B03</t>
  </si>
  <si>
    <t>B04</t>
  </si>
  <si>
    <t>B05</t>
  </si>
  <si>
    <t>B06</t>
  </si>
  <si>
    <t>B07</t>
  </si>
  <si>
    <t>B08</t>
  </si>
  <si>
    <t>B09</t>
  </si>
  <si>
    <t>B10</t>
  </si>
  <si>
    <t>B11</t>
  </si>
  <si>
    <t>B12</t>
  </si>
  <si>
    <t>B13</t>
  </si>
  <si>
    <t>B14</t>
  </si>
  <si>
    <t>B15</t>
  </si>
  <si>
    <t>B16</t>
  </si>
  <si>
    <t>B17</t>
  </si>
  <si>
    <t>B18</t>
  </si>
  <si>
    <t>List additional model variant numbers here</t>
  </si>
  <si>
    <t>C01</t>
  </si>
  <si>
    <t>C07</t>
  </si>
  <si>
    <t>C08</t>
  </si>
  <si>
    <t>D11</t>
  </si>
  <si>
    <t>C03</t>
  </si>
  <si>
    <t>C04</t>
  </si>
  <si>
    <t>C06</t>
  </si>
  <si>
    <t>D14</t>
  </si>
  <si>
    <t>D22</t>
  </si>
  <si>
    <t>D15</t>
  </si>
  <si>
    <t>D16</t>
  </si>
  <si>
    <t>D17</t>
  </si>
  <si>
    <t>D06</t>
  </si>
  <si>
    <t>D07</t>
  </si>
  <si>
    <t>D08</t>
  </si>
  <si>
    <t>D09</t>
  </si>
  <si>
    <t>D10</t>
  </si>
  <si>
    <t>D23</t>
  </si>
  <si>
    <t>D13</t>
  </si>
  <si>
    <t>D18</t>
  </si>
  <si>
    <t>Defrost method</t>
  </si>
  <si>
    <t>F15</t>
  </si>
  <si>
    <t>Product can be installed in the U.S. or Canada</t>
  </si>
  <si>
    <t>F13</t>
  </si>
  <si>
    <t>Approved to applicable standard by</t>
  </si>
  <si>
    <t>F01</t>
  </si>
  <si>
    <t>F32</t>
  </si>
  <si>
    <t>F34</t>
  </si>
  <si>
    <t>High Volume Draw Test results</t>
  </si>
  <si>
    <t>GC1</t>
  </si>
  <si>
    <t>GC2</t>
  </si>
  <si>
    <t>GC3</t>
  </si>
  <si>
    <t>F27</t>
  </si>
  <si>
    <t>F18</t>
  </si>
  <si>
    <t>F37</t>
  </si>
  <si>
    <t>F16</t>
  </si>
  <si>
    <t>UEF</t>
  </si>
  <si>
    <t>F19</t>
  </si>
  <si>
    <t>F46</t>
  </si>
  <si>
    <t>F38</t>
  </si>
  <si>
    <t>F39</t>
  </si>
  <si>
    <t>F40</t>
  </si>
  <si>
    <t>F41</t>
  </si>
  <si>
    <t>F42</t>
  </si>
  <si>
    <t>F43</t>
  </si>
  <si>
    <t>F44</t>
  </si>
  <si>
    <t>F45</t>
  </si>
  <si>
    <t>COPA</t>
  </si>
  <si>
    <t>COPB</t>
  </si>
  <si>
    <t>COPC</t>
  </si>
  <si>
    <t>COPD</t>
  </si>
  <si>
    <t>TOL</t>
  </si>
  <si>
    <t>F20</t>
  </si>
  <si>
    <t>F21</t>
  </si>
  <si>
    <t>F22</t>
  </si>
  <si>
    <t>F23</t>
  </si>
  <si>
    <t>F24</t>
  </si>
  <si>
    <t>Configuration</t>
  </si>
  <si>
    <t>Number of ER elements</t>
  </si>
  <si>
    <t>Select the lowest amperage that meets the product's requirements</t>
  </si>
  <si>
    <t>Select the lowest voltage that meets the product's requirements</t>
  </si>
  <si>
    <t>Does the product include a cord allowing plug-in to a standard 120 Volt receptacle?</t>
  </si>
  <si>
    <t>W</t>
  </si>
  <si>
    <t>Power rating of largest ER element</t>
  </si>
  <si>
    <t>Nominal heat pump power consumption</t>
  </si>
  <si>
    <t>Nominal fan power consumption</t>
  </si>
  <si>
    <t>V</t>
  </si>
  <si>
    <t>Contact details of person submitting this form</t>
  </si>
  <si>
    <t>Enter a brand and model number for a primary model number for each tank size</t>
  </si>
  <si>
    <t>Number of tank sizes are offered in this product line, using an identical heat pump platform</t>
  </si>
  <si>
    <r>
      <t>Nominal storage capacities of those tank sizes</t>
    </r>
    <r>
      <rPr>
        <sz val="9.5"/>
        <color theme="4"/>
        <rFont val="Trade Gothic Next"/>
        <family val="2"/>
      </rPr>
      <t xml:space="preserve"> (smallest to largest)</t>
    </r>
  </si>
  <si>
    <t>Minimum</t>
  </si>
  <si>
    <t>Maximum</t>
  </si>
  <si>
    <r>
      <rPr>
        <sz val="8"/>
        <rFont val="Calibri"/>
        <family val="2"/>
      </rPr>
      <t>°</t>
    </r>
    <r>
      <rPr>
        <sz val="8"/>
        <rFont val="Lucida Sans"/>
        <family val="2"/>
      </rPr>
      <t>F</t>
    </r>
  </si>
  <si>
    <t>Name</t>
  </si>
  <si>
    <t>Title</t>
  </si>
  <si>
    <t>Company</t>
  </si>
  <si>
    <t>Email</t>
  </si>
  <si>
    <t>Phone</t>
  </si>
  <si>
    <t>Ambient air temperature compressor operating range</t>
  </si>
  <si>
    <t>Tank material</t>
  </si>
  <si>
    <t>Refrigerant</t>
  </si>
  <si>
    <t>Condenser coil</t>
  </si>
  <si>
    <t>Specify</t>
  </si>
  <si>
    <t>Product is designed to circulate water outside the thermal boundary of a conditioned structure</t>
  </si>
  <si>
    <t>Heat pump unit is designed for installation inside a habitable structure</t>
  </si>
  <si>
    <t>Heat pump unit is designed for installation outside a structure's thermal barrier in any climate, exposed to environmental elements</t>
  </si>
  <si>
    <t>H06</t>
  </si>
  <si>
    <t>H07</t>
  </si>
  <si>
    <r>
      <t xml:space="preserve">Request </t>
    </r>
    <r>
      <rPr>
        <b/>
        <sz val="9.5"/>
        <color theme="4"/>
        <rFont val="Trade Gothic Next Heavy"/>
        <family val="2"/>
      </rPr>
      <t>Plug-In</t>
    </r>
    <r>
      <rPr>
        <b/>
        <sz val="9.5"/>
        <color theme="4"/>
        <rFont val="Trade Gothic Next"/>
        <family val="2"/>
      </rPr>
      <t xml:space="preserve"> endorsement</t>
    </r>
  </si>
  <si>
    <r>
      <t xml:space="preserve">Request </t>
    </r>
    <r>
      <rPr>
        <b/>
        <sz val="9.5"/>
        <color theme="4"/>
        <rFont val="Trade Gothic Next Heavy"/>
        <family val="2"/>
      </rPr>
      <t>Space Constrained</t>
    </r>
    <r>
      <rPr>
        <b/>
        <sz val="9.5"/>
        <color theme="4"/>
        <rFont val="Trade Gothic Next"/>
        <family val="2"/>
      </rPr>
      <t xml:space="preserve"> endorsement</t>
    </r>
  </si>
  <si>
    <t>in</t>
  </si>
  <si>
    <t>Height</t>
  </si>
  <si>
    <t>Width</t>
  </si>
  <si>
    <t>Depth</t>
  </si>
  <si>
    <t>D03</t>
  </si>
  <si>
    <t>D01</t>
  </si>
  <si>
    <t>D02</t>
  </si>
  <si>
    <t>D05</t>
  </si>
  <si>
    <t>D04</t>
  </si>
  <si>
    <t xml:space="preserve">     Product dimensions, inclusive of drain pan and all plumbing connections</t>
  </si>
  <si>
    <t xml:space="preserve">     Minimum dimensions for an opening the product can be moved through</t>
  </si>
  <si>
    <t>A | Contact Information</t>
  </si>
  <si>
    <t>B | Product Identification</t>
  </si>
  <si>
    <t>C | Categorization</t>
  </si>
  <si>
    <t>D | Additional Specifications</t>
  </si>
  <si>
    <t>E | Endorsements</t>
  </si>
  <si>
    <t>F | Tier Rating</t>
  </si>
  <si>
    <t>F1 | Universal</t>
  </si>
  <si>
    <t>F2 | Energy Efficiency</t>
  </si>
  <si>
    <t>F14</t>
  </si>
  <si>
    <t>Listing URL</t>
  </si>
  <si>
    <r>
      <t>EcoPort</t>
    </r>
    <r>
      <rPr>
        <vertAlign val="superscript"/>
        <sz val="8"/>
        <color theme="4"/>
        <rFont val="Trade Gothic Next"/>
        <family val="2"/>
      </rPr>
      <t>CM</t>
    </r>
    <r>
      <rPr>
        <sz val="9.5"/>
        <color theme="4"/>
        <rFont val="Trade Gothic Next"/>
        <family val="2"/>
      </rPr>
      <t xml:space="preserve"> certified</t>
    </r>
  </si>
  <si>
    <t>H01</t>
  </si>
  <si>
    <t>H02</t>
  </si>
  <si>
    <t>H03</t>
  </si>
  <si>
    <t>H04</t>
  </si>
  <si>
    <t>Compressor runs and tank recovers</t>
  </si>
  <si>
    <t>A water-related connection or component that is not standard for a traditional electric water heater is ruptured</t>
  </si>
  <si>
    <t>Indoor Heat Pumps</t>
  </si>
  <si>
    <t>Ccutoff</t>
  </si>
  <si>
    <t>E50</t>
  </si>
  <si>
    <r>
      <t>C</t>
    </r>
    <r>
      <rPr>
        <b/>
        <vertAlign val="subscript"/>
        <sz val="8"/>
        <color theme="4"/>
        <rFont val="Trade Gothic Next"/>
        <family val="2"/>
      </rPr>
      <t>cutoff</t>
    </r>
  </si>
  <si>
    <t>ER used in E50 test?</t>
  </si>
  <si>
    <t>Standby heat loss rate</t>
  </si>
  <si>
    <r>
      <t>V</t>
    </r>
    <r>
      <rPr>
        <b/>
        <vertAlign val="subscript"/>
        <sz val="8"/>
        <color theme="4"/>
        <rFont val="Trade Gothic Next"/>
        <family val="2"/>
      </rPr>
      <t xml:space="preserve">st </t>
    </r>
    <r>
      <rPr>
        <sz val="8"/>
        <color theme="4"/>
        <rFont val="Trade Gothic Next Cond"/>
        <family val="2"/>
      </rPr>
      <t xml:space="preserve">(gal) 
</t>
    </r>
    <r>
      <rPr>
        <i/>
        <sz val="8"/>
        <color theme="4"/>
        <rFont val="Trade Gothic Next Cond"/>
        <family val="2"/>
      </rPr>
      <t>storage volume</t>
    </r>
  </si>
  <si>
    <r>
      <t xml:space="preserve">ρ </t>
    </r>
    <r>
      <rPr>
        <sz val="8"/>
        <color theme="4"/>
        <rFont val="Trade Gothic Next Cond"/>
        <family val="2"/>
      </rPr>
      <t xml:space="preserve">(lb/gal) 
</t>
    </r>
    <r>
      <rPr>
        <i/>
        <sz val="8"/>
        <color theme="4"/>
        <rFont val="Trade Gothic Next Cond"/>
        <family val="2"/>
      </rPr>
      <t>stored water density</t>
    </r>
  </si>
  <si>
    <r>
      <t xml:space="preserve">Cp </t>
    </r>
    <r>
      <rPr>
        <sz val="8"/>
        <color theme="4"/>
        <rFont val="Trade Gothic Next Cond"/>
        <family val="2"/>
      </rPr>
      <t xml:space="preserve">(btu/lb °F)
</t>
    </r>
    <r>
      <rPr>
        <i/>
        <sz val="8"/>
        <color theme="4"/>
        <rFont val="Trade Gothic Next Cond"/>
        <family val="2"/>
      </rPr>
      <t>specific heat of stored water</t>
    </r>
  </si>
  <si>
    <r>
      <t>τ</t>
    </r>
    <r>
      <rPr>
        <b/>
        <vertAlign val="subscript"/>
        <sz val="8"/>
        <color theme="4"/>
        <rFont val="Trade Gothic Next"/>
        <family val="2"/>
      </rPr>
      <t xml:space="preserve">t,stdby,1 </t>
    </r>
    <r>
      <rPr>
        <sz val="8"/>
        <color theme="4"/>
        <rFont val="Trade Gothic Next Cond"/>
        <family val="2"/>
      </rPr>
      <t xml:space="preserve">(hr)
</t>
    </r>
    <r>
      <rPr>
        <i/>
        <sz val="8"/>
        <color theme="4"/>
        <rFont val="Trade Gothic Next Cond"/>
        <family val="2"/>
      </rPr>
      <t>standby duration</t>
    </r>
  </si>
  <si>
    <r>
      <t xml:space="preserve">Loss rate </t>
    </r>
    <r>
      <rPr>
        <sz val="8"/>
        <color theme="4"/>
        <rFont val="Trade Gothic Next Cond"/>
        <family val="2"/>
      </rPr>
      <t>(btu/hr °F)</t>
    </r>
  </si>
  <si>
    <r>
      <t>T</t>
    </r>
    <r>
      <rPr>
        <b/>
        <vertAlign val="subscript"/>
        <sz val="8"/>
        <color theme="4"/>
        <rFont val="Trade Gothic Next"/>
        <family val="2"/>
      </rPr>
      <t xml:space="preserve">_suo </t>
    </r>
    <r>
      <rPr>
        <sz val="8"/>
        <color theme="4"/>
        <rFont val="Trade Gothic Next Cond"/>
        <family val="2"/>
      </rPr>
      <t xml:space="preserve">(°F)
</t>
    </r>
    <r>
      <rPr>
        <i/>
        <sz val="8"/>
        <color theme="4"/>
        <rFont val="Trade Gothic Next Cond"/>
        <family val="2"/>
      </rPr>
      <t>avg tank temp at start of standby</t>
    </r>
  </si>
  <si>
    <r>
      <t>T</t>
    </r>
    <r>
      <rPr>
        <b/>
        <vertAlign val="subscript"/>
        <sz val="8"/>
        <color theme="4"/>
        <rFont val="Trade Gothic Next"/>
        <family val="2"/>
      </rPr>
      <t xml:space="preserve">_suf </t>
    </r>
    <r>
      <rPr>
        <sz val="8"/>
        <color theme="4"/>
        <rFont val="Trade Gothic Next Cond"/>
        <family val="2"/>
      </rPr>
      <t xml:space="preserve">(°F)
</t>
    </r>
    <r>
      <rPr>
        <i/>
        <sz val="8"/>
        <color theme="4"/>
        <rFont val="Trade Gothic Next Cond"/>
        <family val="2"/>
      </rPr>
      <t>avg tank temp at end of standby</t>
    </r>
  </si>
  <si>
    <r>
      <t>T</t>
    </r>
    <r>
      <rPr>
        <b/>
        <vertAlign val="subscript"/>
        <sz val="8"/>
        <color theme="4"/>
        <rFont val="Trade Gothic Next"/>
        <family val="2"/>
      </rPr>
      <t>t,stdby,1</t>
    </r>
    <r>
      <rPr>
        <b/>
        <sz val="8"/>
        <color theme="4"/>
        <rFont val="Trade Gothic Next"/>
        <family val="2"/>
      </rPr>
      <t xml:space="preserve"> </t>
    </r>
    <r>
      <rPr>
        <sz val="8"/>
        <color theme="4"/>
        <rFont val="Trade Gothic Next Cond"/>
        <family val="2"/>
      </rPr>
      <t xml:space="preserve">(°F)
</t>
    </r>
    <r>
      <rPr>
        <i/>
        <sz val="8"/>
        <color theme="4"/>
        <rFont val="Trade Gothic Next Cond"/>
        <family val="2"/>
      </rPr>
      <t>avg tank temp during standby</t>
    </r>
  </si>
  <si>
    <r>
      <t>T</t>
    </r>
    <r>
      <rPr>
        <b/>
        <vertAlign val="subscript"/>
        <sz val="8"/>
        <color theme="4"/>
        <rFont val="Trade Gothic Next"/>
        <family val="2"/>
      </rPr>
      <t xml:space="preserve">a,stdby,1 </t>
    </r>
    <r>
      <rPr>
        <sz val="8"/>
        <color theme="4"/>
        <rFont val="Trade Gothic Next Cond"/>
        <family val="2"/>
      </rPr>
      <t xml:space="preserve">(°F)
</t>
    </r>
    <r>
      <rPr>
        <i/>
        <sz val="8"/>
        <color theme="4"/>
        <rFont val="Trade Gothic Next Cond"/>
        <family val="2"/>
      </rPr>
      <t>avg air temp during standby</t>
    </r>
  </si>
  <si>
    <t>CCE</t>
  </si>
  <si>
    <t>Outdoor Heat Pumps</t>
  </si>
  <si>
    <t>Temperature Range Performance Testing Results</t>
  </si>
  <si>
    <r>
      <t>COP</t>
    </r>
    <r>
      <rPr>
        <b/>
        <vertAlign val="subscript"/>
        <sz val="9"/>
        <color theme="4"/>
        <rFont val="Trade Gothic Next"/>
        <family val="2"/>
      </rPr>
      <t>A</t>
    </r>
  </si>
  <si>
    <r>
      <t>COP</t>
    </r>
    <r>
      <rPr>
        <b/>
        <vertAlign val="subscript"/>
        <sz val="9"/>
        <color theme="4"/>
        <rFont val="Trade Gothic Next"/>
        <family val="2"/>
      </rPr>
      <t>B</t>
    </r>
  </si>
  <si>
    <r>
      <t>COP</t>
    </r>
    <r>
      <rPr>
        <b/>
        <vertAlign val="subscript"/>
        <sz val="9"/>
        <color theme="4"/>
        <rFont val="Trade Gothic Next"/>
        <family val="2"/>
      </rPr>
      <t>D</t>
    </r>
  </si>
  <si>
    <r>
      <t>COP</t>
    </r>
    <r>
      <rPr>
        <b/>
        <vertAlign val="subscript"/>
        <sz val="9"/>
        <color theme="4"/>
        <rFont val="Trade Gothic Next"/>
        <family val="2"/>
      </rPr>
      <t>C</t>
    </r>
    <r>
      <rPr>
        <b/>
        <sz val="9.5"/>
        <color theme="4"/>
        <rFont val="Trade Gothic Next"/>
        <family val="2"/>
      </rPr>
      <t xml:space="preserve"> / UEF</t>
    </r>
  </si>
  <si>
    <t>SCOP</t>
  </si>
  <si>
    <t>F3 | Electric Resistance Heating</t>
  </si>
  <si>
    <t>During the FHR test, at least 66% of product's rated storage volume is withdrawn before ER engages</t>
  </si>
  <si>
    <t>Product uses ER heating in the lower half of the storage tank's volume when within the heat pump's operating range</t>
  </si>
  <si>
    <r>
      <t>Product uses ER heating in default mode when ambient temperature is -5</t>
    </r>
    <r>
      <rPr>
        <b/>
        <sz val="9.5"/>
        <color theme="4"/>
        <rFont val="Calibri"/>
        <family val="2"/>
      </rPr>
      <t>°</t>
    </r>
    <r>
      <rPr>
        <b/>
        <sz val="9.5"/>
        <color theme="4"/>
        <rFont val="Trade Gothic Next"/>
        <family val="2"/>
      </rPr>
      <t>F or higher</t>
    </r>
  </si>
  <si>
    <t>When user selects an operating mode less efficiennt than the default mode, that selection expires within 72 hrs</t>
  </si>
  <si>
    <t>When the selection times out, product reverts to either the default mode or the previously selected mode</t>
  </si>
  <si>
    <t>When the selection times out, product might switch to an ER-only mode</t>
  </si>
  <si>
    <t>When first energized, product operates in defaul mode without selection required by user/installer</t>
  </si>
  <si>
    <t>Upon restoration of power after a power failure</t>
  </si>
  <si>
    <t>Product automatically resumes operation</t>
  </si>
  <si>
    <t>User can preemptively override the 72-hr timeout when selecting the less efficient mode</t>
  </si>
  <si>
    <t>Product resumes operation in either the default mode or the previously selected mode</t>
  </si>
  <si>
    <t>E01</t>
  </si>
  <si>
    <t>E02</t>
  </si>
  <si>
    <t>E04</t>
  </si>
  <si>
    <t>E29</t>
  </si>
  <si>
    <t>E40</t>
  </si>
  <si>
    <t>E30</t>
  </si>
  <si>
    <t>E41</t>
  </si>
  <si>
    <t>E27</t>
  </si>
  <si>
    <t>E42</t>
  </si>
  <si>
    <t>E31</t>
  </si>
  <si>
    <t>Aftter completing the Freeze Protection Test Procedure</t>
  </si>
  <si>
    <t>When the heat pump is disabled due to a normal disruption</t>
  </si>
  <si>
    <t>Control interface indicates that the heat pump is not operating</t>
  </si>
  <si>
    <t>Product resumes operating the heat pump upon the end of the distruption</t>
  </si>
  <si>
    <t>E16</t>
  </si>
  <si>
    <t>E17</t>
  </si>
  <si>
    <t>When the heat pump is disabled due to a fault condition</t>
  </si>
  <si>
    <t>Product produces a visual alarm</t>
  </si>
  <si>
    <t>Product produces an audible alarm</t>
  </si>
  <si>
    <t>Alarm has a sound pressure level of at least 50 dBA measured 1m from control interface</t>
  </si>
  <si>
    <t>Control interface allows user to silence the alarm</t>
  </si>
  <si>
    <t>Product produces an electronic notification</t>
  </si>
  <si>
    <t>E20</t>
  </si>
  <si>
    <t>E23</t>
  </si>
  <si>
    <t>E25</t>
  </si>
  <si>
    <t>E24</t>
  </si>
  <si>
    <t>E26</t>
  </si>
  <si>
    <t>F5 | Sound Level</t>
  </si>
  <si>
    <t>Sound pressure level as measured according to the Sound Pressure Test Method</t>
  </si>
  <si>
    <t>dBA</t>
  </si>
  <si>
    <t>F35</t>
  </si>
  <si>
    <t>F6 | Condensate Management</t>
  </si>
  <si>
    <t>Product includes a standard connection for the attachment of a condensate drainage line of proper size to function for the life of the product under normal use</t>
  </si>
  <si>
    <t>Components of the condensate collection and drain system that are part of the product itself do not require regular maintenance or interaction by the user for the life of the product</t>
  </si>
  <si>
    <t>Condensate management design allows user to clear blockages with normal household tools</t>
  </si>
  <si>
    <t>Product automatically disables compressor in the event of condensate removal system blockage</t>
  </si>
  <si>
    <t>E05</t>
  </si>
  <si>
    <t>E07</t>
  </si>
  <si>
    <t>E08</t>
  </si>
  <si>
    <t>E06</t>
  </si>
  <si>
    <t>F7 | Airflow</t>
  </si>
  <si>
    <t>Product has an air filter</t>
  </si>
  <si>
    <t>Filter type</t>
  </si>
  <si>
    <t>Product directs user, through the control interface and/or an electronic notification and when appropriate, to wash/replace filter to prevent compromised heat pump performance</t>
  </si>
  <si>
    <t>Heat pump unit allows for the fitting of common ducting products either directly to the unit or with the use of specified add-on products readily available to consumers</t>
  </si>
  <si>
    <t>Heat pump functions both with or without ducting attached</t>
  </si>
  <si>
    <t>E13</t>
  </si>
  <si>
    <t>E14</t>
  </si>
  <si>
    <t>E15</t>
  </si>
  <si>
    <t>E09</t>
  </si>
  <si>
    <t>E12</t>
  </si>
  <si>
    <t>F8 | Warranty</t>
  </si>
  <si>
    <t>Parts</t>
  </si>
  <si>
    <t>Labor</t>
  </si>
  <si>
    <t>yr</t>
  </si>
  <si>
    <t>D19</t>
  </si>
  <si>
    <t>D20</t>
  </si>
  <si>
    <t>F9 | Product Documentation</t>
  </si>
  <si>
    <t>Installer manual includes clearance requirements for proper airflow to and from evaporator</t>
  </si>
  <si>
    <t>Installation in a detached single-family home</t>
  </si>
  <si>
    <t>Installation for a single dwelling in a multifamily building</t>
  </si>
  <si>
    <t>Hot water circulation loops</t>
  </si>
  <si>
    <t>Installation in an unheated space in cool climates</t>
  </si>
  <si>
    <r>
      <t>Installation in an enclosed space smaller than 700 ft</t>
    </r>
    <r>
      <rPr>
        <b/>
        <vertAlign val="superscript"/>
        <sz val="8"/>
        <color theme="4"/>
        <rFont val="Trade Gothic Next"/>
        <family val="2"/>
      </rPr>
      <t>3</t>
    </r>
  </si>
  <si>
    <t>Other specific scenarios/configurations</t>
  </si>
  <si>
    <t>Installer manual includes instructions for preventing freezing in cold temperatures without power</t>
  </si>
  <si>
    <t>Specifications for condensate drain line including: pipe/tubing diameter, length, turns, slope, and termination</t>
  </si>
  <si>
    <t>Instructions for both gravity drains and situations where gravity drains are not possible</t>
  </si>
  <si>
    <t>Language highlighting the importance of correct condensate line installation practices and adherence to applicable plumbing codes</t>
  </si>
  <si>
    <t>A toll-free number is clearly visible on the primary indoor component of the product and provides callers with warranty service, replacement filters or other maintenance items, and technical support</t>
  </si>
  <si>
    <t>G01</t>
  </si>
  <si>
    <t>G06a</t>
  </si>
  <si>
    <t>G06b</t>
  </si>
  <si>
    <t>G06c</t>
  </si>
  <si>
    <t>G06d</t>
  </si>
  <si>
    <t>G06e</t>
  </si>
  <si>
    <t>G07</t>
  </si>
  <si>
    <t>G04</t>
  </si>
  <si>
    <t>G02</t>
  </si>
  <si>
    <t>G09</t>
  </si>
  <si>
    <t>G10</t>
  </si>
  <si>
    <t>D21</t>
  </si>
  <si>
    <t>G11</t>
  </si>
  <si>
    <t>ER element located in the lower half of the storage tank's volume</t>
  </si>
  <si>
    <r>
      <t xml:space="preserve">Request </t>
    </r>
    <r>
      <rPr>
        <b/>
        <sz val="9.5"/>
        <color theme="4"/>
        <rFont val="Trade Gothic Next Heavy"/>
        <family val="2"/>
      </rPr>
      <t>Flex Load Connectivity</t>
    </r>
    <r>
      <rPr>
        <b/>
        <sz val="9.5"/>
        <color theme="4"/>
        <rFont val="Trade Gothic Next"/>
        <family val="2"/>
      </rPr>
      <t xml:space="preserve"> endorsement</t>
    </r>
  </si>
  <si>
    <t>Installer manual includes instructions for:</t>
  </si>
  <si>
    <t>Installer manual includes:</t>
  </si>
  <si>
    <t>Installer manual for water heater and/or installer manual for add-on ducting products includes ducting design requirements to maintain sufficient airflow to operate as a heat pump, such as maximum equivalent duct lengths for given diameters.</t>
  </si>
  <si>
    <t>ENERGY STAR® certified?</t>
  </si>
  <si>
    <t>Not required for tier-5  products</t>
  </si>
  <si>
    <t>FHR</t>
  </si>
  <si>
    <t>Z</t>
  </si>
  <si>
    <t>Standby Heat Loss Rate</t>
  </si>
  <si>
    <t>Intermediary Calculations</t>
  </si>
  <si>
    <t>mcce</t>
  </si>
  <si>
    <t>mcompT50</t>
  </si>
  <si>
    <t>Qwtr (BTU)</t>
  </si>
  <si>
    <t>Overall Efficiency</t>
  </si>
  <si>
    <t>Tbin</t>
  </si>
  <si>
    <t>bin weight</t>
  </si>
  <si>
    <t>Heat Pump Only Efficiency</t>
  </si>
  <si>
    <t>ER Only Efficiency</t>
  </si>
  <si>
    <t>Values from Datasheet</t>
  </si>
  <si>
    <t>m</t>
  </si>
  <si>
    <t>B-C</t>
  </si>
  <si>
    <t>&gt;C</t>
  </si>
  <si>
    <t>&lt;B</t>
  </si>
  <si>
    <t>COPbin</t>
  </si>
  <si>
    <t>weight</t>
  </si>
  <si>
    <t>for</t>
  </si>
  <si>
    <r>
      <t>Advanced Water Heating Specification</t>
    </r>
    <r>
      <rPr>
        <sz val="12"/>
        <color rgb="FFFFFFFF"/>
        <rFont val="Trade Gothic Next"/>
        <family val="2"/>
      </rPr>
      <t xml:space="preserve"> </t>
    </r>
    <r>
      <rPr>
        <sz val="11"/>
        <color rgb="FFFFFFFF"/>
        <rFont val="Trade Gothic Next"/>
        <family val="2"/>
      </rPr>
      <t>Version 8.1</t>
    </r>
  </si>
  <si>
    <t>A Specification for Residential, Commercial/Multifamily, and Industrial Water Heaters and Heating Systems</t>
  </si>
  <si>
    <t>Residential HPWH Product Assessment Datasheet</t>
  </si>
  <si>
    <t>Final CCE values are determined by NEEA. Value(s) displayed here are preliminary, informational calculations and will be verified against provided laboratory test results.</t>
  </si>
  <si>
    <t>Final SCOP values are determined by NEEA. Value(s) displayed here are preliminary, informational calculations and will be verified against provided laboratory test results.</t>
  </si>
  <si>
    <t>Standby heat loss rate calculator</t>
  </si>
  <si>
    <r>
      <t xml:space="preserve">Standard UEF lab reports typically do not include the appropriate calculation for the standby heat loss rate required above. (The </t>
    </r>
    <r>
      <rPr>
        <sz val="9"/>
        <color theme="4"/>
        <rFont val="Trade Gothic Next"/>
        <family val="2"/>
      </rPr>
      <t>UA</t>
    </r>
    <r>
      <rPr>
        <i/>
        <sz val="9"/>
        <color theme="4"/>
        <rFont val="Trade Gothic Next"/>
        <family val="2"/>
      </rPr>
      <t xml:space="preserve"> value as calculated for DOE test procedures is not equivalent.) You may use this calculator to produce the correct value.</t>
    </r>
  </si>
  <si>
    <t>By entering your name on this form, you attest that the information entered herein is true, accurate, and complete to the best of your knowledge.</t>
  </si>
  <si>
    <t xml:space="preserve">neea.org | info@neea.org | 503-688-5400 </t>
  </si>
  <si>
    <t>©NEEA 2024</t>
  </si>
  <si>
    <t>AHRI1430 certified</t>
  </si>
  <si>
    <r>
      <t>E</t>
    </r>
    <r>
      <rPr>
        <b/>
        <vertAlign val="subscript"/>
        <sz val="9.5"/>
        <color theme="4"/>
        <rFont val="Trade Gothic Next"/>
        <family val="2"/>
      </rPr>
      <t>50</t>
    </r>
  </si>
  <si>
    <r>
      <t>ER used in E</t>
    </r>
    <r>
      <rPr>
        <b/>
        <vertAlign val="subscript"/>
        <sz val="9.5"/>
        <color theme="4"/>
        <rFont val="Trade Gothic Next"/>
        <family val="2"/>
      </rPr>
      <t>50</t>
    </r>
    <r>
      <rPr>
        <b/>
        <sz val="9.5"/>
        <color theme="4"/>
        <rFont val="Trade Gothic Next"/>
        <family val="2"/>
      </rPr>
      <t xml:space="preserve"> test?</t>
    </r>
  </si>
  <si>
    <r>
      <t>E</t>
    </r>
    <r>
      <rPr>
        <b/>
        <vertAlign val="subscript"/>
        <sz val="9.5"/>
        <color theme="4"/>
        <rFont val="Trade Gothic Next"/>
        <family val="2"/>
      </rPr>
      <t>95</t>
    </r>
  </si>
  <si>
    <r>
      <t xml:space="preserve">Updated: </t>
    </r>
    <r>
      <rPr>
        <b/>
        <sz val="8"/>
        <color rgb="FFFFFFFF"/>
        <rFont val="Trade Gothic Next"/>
        <family val="2"/>
      </rPr>
      <t>9/30/2024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</si>
</sst>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00"/>
    <numFmt numFmtId="166" formatCode="0.000"/>
    <numFmt numFmtId="167" formatCode="0.000%"/>
    <numFmt numFmtId="168" formatCode="0.0%"/>
    <numFmt numFmtId="169" formatCode="0.00000"/>
    <numFmt numFmtId="170" formatCode="m/d/yy;@"/>
  </numFmts>
  <fonts count="50" x14ac:knownFonts="1">
    <font>
      <sz val="11"/>
      <color theme="1"/>
      <name val="Aptos Narrow"/>
      <family val="2"/>
      <scheme val="minor"/>
    </font>
    <font>
      <sz val="8"/>
      <name val="Aptos Narrow"/>
      <family val="2"/>
      <scheme val="minor"/>
    </font>
    <font>
      <sz val="10"/>
      <color theme="1"/>
      <name val="Trade Gothic Next"/>
      <family val="2"/>
    </font>
    <font>
      <b/>
      <sz val="10"/>
      <color theme="1"/>
      <name val="Trade Gothic Next"/>
      <family val="2"/>
    </font>
    <font>
      <sz val="9"/>
      <color theme="1"/>
      <name val="Trade Gothic Next"/>
      <family val="2"/>
    </font>
    <font>
      <b/>
      <sz val="9"/>
      <color theme="0" tint="-4.9989318521683403E-2"/>
      <name val="Trade Gothic Next"/>
      <family val="2"/>
    </font>
    <font>
      <b/>
      <sz val="10"/>
      <color theme="0" tint="-4.9989318521683403E-2"/>
      <name val="Trade Gothic Next"/>
      <family val="2"/>
    </font>
    <font>
      <sz val="10"/>
      <color theme="0" tint="-4.9989318521683403E-2"/>
      <name val="Trade Gothic Next"/>
      <family val="2"/>
    </font>
    <font>
      <b/>
      <sz val="11"/>
      <color theme="0" tint="-4.9989318521683403E-2"/>
      <name val="Trade Gothic Next"/>
      <family val="2"/>
    </font>
    <font>
      <sz val="8"/>
      <color theme="0" tint="-0.249977111117893"/>
      <name val="Trade Gothic Next"/>
      <family val="2"/>
    </font>
    <font>
      <sz val="8"/>
      <color theme="0" tint="-0.249977111117893"/>
      <name val="Trade Gothic Next Cond"/>
      <family val="2"/>
    </font>
    <font>
      <sz val="9"/>
      <color theme="4"/>
      <name val="Trade Gothic Next"/>
      <family val="2"/>
    </font>
    <font>
      <b/>
      <sz val="9"/>
      <color theme="4"/>
      <name val="Trade Gothic Next"/>
      <family val="2"/>
    </font>
    <font>
      <sz val="9"/>
      <color theme="1"/>
      <name val="Lucida Sans"/>
      <family val="2"/>
    </font>
    <font>
      <b/>
      <sz val="10"/>
      <color theme="4"/>
      <name val="Trade Gothic Next"/>
      <family val="2"/>
    </font>
    <font>
      <sz val="9"/>
      <name val="Lucida Sans"/>
      <family val="2"/>
    </font>
    <font>
      <sz val="8"/>
      <color theme="3" tint="0.79998168889431442"/>
      <name val="Trade Gothic Next"/>
      <family val="2"/>
    </font>
    <font>
      <b/>
      <sz val="9.5"/>
      <color theme="4"/>
      <name val="Trade Gothic Next"/>
      <family val="2"/>
    </font>
    <font>
      <i/>
      <sz val="9.5"/>
      <color theme="4"/>
      <name val="Trade Gothic Next"/>
      <family val="2"/>
    </font>
    <font>
      <sz val="8"/>
      <name val="Lucida Sans"/>
      <family val="2"/>
    </font>
    <font>
      <sz val="9.5"/>
      <color theme="1"/>
      <name val="Trade Gothic Next"/>
      <family val="2"/>
    </font>
    <font>
      <sz val="9.5"/>
      <color theme="4"/>
      <name val="Trade Gothic Next"/>
      <family val="2"/>
    </font>
    <font>
      <sz val="8"/>
      <name val="Calibri"/>
      <family val="2"/>
    </font>
    <font>
      <b/>
      <sz val="9.5"/>
      <color theme="4"/>
      <name val="Trade Gothic Next Heavy"/>
      <family val="2"/>
    </font>
    <font>
      <vertAlign val="superscript"/>
      <sz val="8"/>
      <color theme="4"/>
      <name val="Trade Gothic Next"/>
      <family val="2"/>
    </font>
    <font>
      <b/>
      <vertAlign val="subscript"/>
      <sz val="8"/>
      <color theme="4"/>
      <name val="Trade Gothic Next"/>
      <family val="2"/>
    </font>
    <font>
      <sz val="8"/>
      <color theme="4"/>
      <name val="Trade Gothic Next Cond"/>
      <family val="2"/>
    </font>
    <font>
      <i/>
      <sz val="8"/>
      <color theme="4"/>
      <name val="Trade Gothic Next Cond"/>
      <family val="2"/>
    </font>
    <font>
      <b/>
      <sz val="9.5"/>
      <color theme="4"/>
      <name val="Calibri"/>
      <family val="2"/>
    </font>
    <font>
      <b/>
      <sz val="8"/>
      <color theme="4"/>
      <name val="Trade Gothic Next"/>
      <family val="2"/>
    </font>
    <font>
      <b/>
      <vertAlign val="subscript"/>
      <sz val="9"/>
      <color theme="4"/>
      <name val="Trade Gothic Next"/>
      <family val="2"/>
    </font>
    <font>
      <b/>
      <sz val="12"/>
      <color theme="4"/>
      <name val="Trade Gothic Next"/>
      <family val="2"/>
    </font>
    <font>
      <b/>
      <vertAlign val="superscript"/>
      <sz val="8"/>
      <color theme="4"/>
      <name val="Trade Gothic Next"/>
      <family val="2"/>
    </font>
    <font>
      <sz val="11"/>
      <color theme="1"/>
      <name val="Aptos Narrow"/>
      <family val="2"/>
      <scheme val="minor"/>
    </font>
    <font>
      <b/>
      <sz val="9.5"/>
      <color rgb="FFC00000"/>
      <name val="Trade Gothic Next"/>
      <family val="2"/>
    </font>
    <font>
      <sz val="9"/>
      <color rgb="FF000000"/>
      <name val="Trade Gothic Next"/>
      <family val="2"/>
    </font>
    <font>
      <sz val="11"/>
      <color rgb="FF000000"/>
      <name val="Trade Gothic Next"/>
      <family val="2"/>
    </font>
    <font>
      <sz val="8"/>
      <color rgb="FFFFFFFF"/>
      <name val="Trade Gothic Next"/>
      <family val="2"/>
    </font>
    <font>
      <sz val="12"/>
      <color rgb="FFFFFFFF"/>
      <name val="Trade Gothic Next Heavy"/>
      <family val="2"/>
    </font>
    <font>
      <sz val="12"/>
      <color rgb="FFFFFFFF"/>
      <name val="Trade Gothic Next"/>
      <family val="2"/>
    </font>
    <font>
      <sz val="11"/>
      <color rgb="FFFFFFFF"/>
      <name val="Trade Gothic Next"/>
      <family val="2"/>
    </font>
    <font>
      <b/>
      <sz val="8"/>
      <color rgb="FFFFFFFF"/>
      <name val="Trade Gothic Next"/>
      <family val="2"/>
    </font>
    <font>
      <sz val="10"/>
      <color rgb="FFFFFFFF"/>
      <name val="Trade Gothic Next"/>
      <family val="2"/>
    </font>
    <font>
      <b/>
      <sz val="9"/>
      <color rgb="FF000000"/>
      <name val="Trade Gothic Next"/>
      <family val="2"/>
    </font>
    <font>
      <sz val="16"/>
      <color rgb="FFFFFFFF"/>
      <name val="Trade Gothic Next Heavy"/>
      <family val="2"/>
    </font>
    <font>
      <b/>
      <sz val="14"/>
      <color theme="1"/>
      <name val="Aptos Narrow"/>
      <family val="2"/>
      <scheme val="minor"/>
    </font>
    <font>
      <i/>
      <sz val="9"/>
      <color theme="4"/>
      <name val="Trade Gothic Next"/>
      <family val="2"/>
    </font>
    <font>
      <sz val="10"/>
      <color theme="1" tint="0.499984740745262"/>
      <name val="Trade Gothic Next"/>
      <family val="2"/>
    </font>
    <font>
      <b/>
      <sz val="10"/>
      <color theme="1" tint="0.499984740745262"/>
      <name val="Trade Gothic Next"/>
      <family val="2"/>
    </font>
    <font>
      <b/>
      <vertAlign val="subscript"/>
      <sz val="9.5"/>
      <color theme="4"/>
      <name val="Trade Gothic Next"/>
      <family val="2"/>
    </font>
  </fonts>
  <fills count="10">
    <fill>
      <patternFill patternType="none"/>
    </fill>
    <fill>
      <patternFill patternType="gray125"/>
    </fill>
    <fill>
      <patternFill patternType="solid">
        <fgColor theme="4"/>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rgb="FF2AA9E0"/>
        <bgColor indexed="64"/>
      </patternFill>
    </fill>
    <fill>
      <patternFill patternType="solid">
        <fgColor theme="6"/>
        <bgColor indexed="64"/>
      </patternFill>
    </fill>
  </fills>
  <borders count="17">
    <border>
      <left/>
      <right/>
      <top/>
      <bottom/>
      <diagonal/>
    </border>
    <border>
      <left/>
      <right/>
      <top/>
      <bottom style="thin">
        <color theme="0" tint="-0.49998474074526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bottom/>
      <diagonal/>
    </border>
    <border>
      <left style="thin">
        <color theme="0" tint="-0.14999847407452621"/>
      </left>
      <right style="thin">
        <color theme="0" tint="-0.14999847407452621"/>
      </right>
      <top style="thin">
        <color theme="0" tint="-0.14999847407452621"/>
      </top>
      <bottom style="thin">
        <color theme="0" tint="-0.499984740745262"/>
      </bottom>
      <diagonal/>
    </border>
    <border>
      <left style="thin">
        <color theme="0" tint="-0.14999847407452621"/>
      </left>
      <right style="thin">
        <color theme="0" tint="-0.14999847407452621"/>
      </right>
      <top style="thin">
        <color theme="0" tint="-0.499984740745262"/>
      </top>
      <bottom style="thin">
        <color theme="0" tint="-0.499984740745262"/>
      </bottom>
      <diagonal/>
    </border>
    <border>
      <left style="thin">
        <color theme="0" tint="-0.14999847407452621"/>
      </left>
      <right style="thin">
        <color theme="0" tint="-0.14999847407452621"/>
      </right>
      <top style="thin">
        <color theme="0" tint="-0.499984740745262"/>
      </top>
      <bottom style="thin">
        <color theme="0" tint="-0.14999847407452621"/>
      </bottom>
      <diagonal/>
    </border>
    <border>
      <left style="thin">
        <color theme="0" tint="-0.14999847407452621"/>
      </left>
      <right/>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style="thin">
        <color theme="0" tint="-0.14999847407452621"/>
      </top>
      <bottom/>
      <diagonal/>
    </border>
    <border>
      <left/>
      <right/>
      <top/>
      <bottom style="thin">
        <color indexed="64"/>
      </bottom>
      <diagonal/>
    </border>
    <border>
      <left/>
      <right/>
      <top style="thin">
        <color theme="0" tint="-0.14999847407452621"/>
      </top>
      <bottom/>
      <diagonal/>
    </border>
  </borders>
  <cellStyleXfs count="2">
    <xf numFmtId="0" fontId="0" fillId="0" borderId="0"/>
    <xf numFmtId="9" fontId="33" fillId="0" borderId="0" applyFont="0" applyFill="0" applyBorder="0" applyAlignment="0" applyProtection="0"/>
  </cellStyleXfs>
  <cellXfs count="121">
    <xf numFmtId="0" fontId="0" fillId="0" borderId="0" xfId="0"/>
    <xf numFmtId="0" fontId="4" fillId="0" borderId="0" xfId="0" applyFont="1" applyAlignment="1">
      <alignment vertical="center"/>
    </xf>
    <xf numFmtId="0" fontId="7" fillId="2" borderId="0" xfId="0" applyFont="1" applyFill="1" applyAlignment="1">
      <alignment vertical="center"/>
    </xf>
    <xf numFmtId="0" fontId="2" fillId="0" borderId="0" xfId="0" applyFont="1" applyAlignment="1">
      <alignment vertical="center"/>
    </xf>
    <xf numFmtId="0" fontId="4" fillId="3" borderId="0" xfId="0" applyFont="1" applyFill="1" applyAlignment="1">
      <alignment vertical="center"/>
    </xf>
    <xf numFmtId="0" fontId="9" fillId="0" borderId="0" xfId="0" applyFont="1" applyAlignment="1">
      <alignment vertical="top"/>
    </xf>
    <xf numFmtId="0" fontId="10" fillId="3" borderId="0" xfId="0" applyFont="1" applyFill="1" applyAlignment="1">
      <alignment vertical="top"/>
    </xf>
    <xf numFmtId="0" fontId="11" fillId="3" borderId="0" xfId="0" applyFont="1" applyFill="1" applyAlignment="1">
      <alignment vertical="center"/>
    </xf>
    <xf numFmtId="0" fontId="11" fillId="3" borderId="0" xfId="0" applyFont="1" applyFill="1" applyAlignment="1">
      <alignment horizontal="right" vertical="center"/>
    </xf>
    <xf numFmtId="0" fontId="14" fillId="3" borderId="0" xfId="0" applyFont="1" applyFill="1" applyAlignment="1">
      <alignment vertical="center"/>
    </xf>
    <xf numFmtId="0" fontId="2" fillId="3" borderId="0" xfId="0" applyFont="1" applyFill="1" applyAlignment="1">
      <alignment vertical="center"/>
    </xf>
    <xf numFmtId="0" fontId="3" fillId="3" borderId="0" xfId="0" applyFont="1" applyFill="1" applyAlignment="1">
      <alignment vertical="center"/>
    </xf>
    <xf numFmtId="0" fontId="6" fillId="2" borderId="0" xfId="0" applyFont="1" applyFill="1" applyAlignment="1">
      <alignment vertical="center"/>
    </xf>
    <xf numFmtId="0" fontId="11" fillId="3" borderId="0" xfId="0" applyFont="1" applyFill="1" applyAlignment="1">
      <alignment vertical="top"/>
    </xf>
    <xf numFmtId="0" fontId="3" fillId="3" borderId="1" xfId="0" applyFont="1" applyFill="1" applyBorder="1" applyAlignment="1">
      <alignment vertical="center"/>
    </xf>
    <xf numFmtId="0" fontId="16" fillId="6" borderId="2" xfId="0" applyFont="1" applyFill="1" applyBorder="1" applyAlignment="1">
      <alignment vertical="center"/>
    </xf>
    <xf numFmtId="0" fontId="17" fillId="3" borderId="0" xfId="0" applyFont="1" applyFill="1" applyAlignment="1">
      <alignment vertical="center" wrapText="1"/>
    </xf>
    <xf numFmtId="0" fontId="17" fillId="3" borderId="0" xfId="0" applyFont="1" applyFill="1" applyAlignment="1">
      <alignment vertical="center"/>
    </xf>
    <xf numFmtId="0" fontId="19" fillId="2" borderId="0" xfId="0" applyFont="1" applyFill="1" applyAlignment="1">
      <alignment vertical="center"/>
    </xf>
    <xf numFmtId="0" fontId="19" fillId="3" borderId="0" xfId="0" applyFont="1" applyFill="1" applyAlignment="1">
      <alignment vertical="center"/>
    </xf>
    <xf numFmtId="0" fontId="19" fillId="0" borderId="0" xfId="0" applyFont="1" applyAlignment="1">
      <alignment vertical="center"/>
    </xf>
    <xf numFmtId="0" fontId="17" fillId="3" borderId="0" xfId="0" applyFont="1" applyFill="1" applyAlignment="1">
      <alignment horizontal="left" vertical="center" wrapText="1"/>
    </xf>
    <xf numFmtId="0" fontId="20" fillId="3" borderId="0" xfId="0" applyFont="1" applyFill="1" applyAlignment="1">
      <alignment vertical="center"/>
    </xf>
    <xf numFmtId="0" fontId="21" fillId="3" borderId="0" xfId="0" applyFont="1" applyFill="1" applyAlignment="1">
      <alignment horizontal="right" vertical="center"/>
    </xf>
    <xf numFmtId="0" fontId="8" fillId="2" borderId="0" xfId="0" applyFont="1" applyFill="1" applyAlignment="1">
      <alignment vertical="center"/>
    </xf>
    <xf numFmtId="0" fontId="21" fillId="3" borderId="0" xfId="0" applyFont="1" applyFill="1" applyAlignment="1">
      <alignment vertical="center"/>
    </xf>
    <xf numFmtId="0" fontId="17" fillId="3" borderId="0" xfId="0" applyFont="1" applyFill="1" applyAlignment="1">
      <alignment horizontal="right" vertical="center"/>
    </xf>
    <xf numFmtId="0" fontId="2" fillId="2" borderId="0" xfId="0" applyFont="1" applyFill="1" applyAlignment="1">
      <alignment vertical="center"/>
    </xf>
    <xf numFmtId="0" fontId="5" fillId="2" borderId="0" xfId="0" applyFont="1" applyFill="1" applyAlignment="1">
      <alignment vertical="center"/>
    </xf>
    <xf numFmtId="0" fontId="12" fillId="3" borderId="0" xfId="0" applyFont="1" applyFill="1" applyAlignment="1">
      <alignment horizontal="left" vertical="center"/>
    </xf>
    <xf numFmtId="0" fontId="17" fillId="3" borderId="0" xfId="0" applyFont="1" applyFill="1" applyAlignment="1">
      <alignment horizontal="left" vertical="center"/>
    </xf>
    <xf numFmtId="0" fontId="18" fillId="3" borderId="0" xfId="0" applyFont="1" applyFill="1" applyAlignment="1">
      <alignment horizontal="left" vertical="center"/>
    </xf>
    <xf numFmtId="0" fontId="17" fillId="3" borderId="12" xfId="0" applyFont="1" applyFill="1" applyBorder="1" applyAlignment="1">
      <alignment horizontal="right" vertical="center"/>
    </xf>
    <xf numFmtId="0" fontId="17" fillId="3" borderId="12" xfId="0" applyFont="1" applyFill="1" applyBorder="1" applyAlignment="1">
      <alignment horizontal="left" vertical="center" wrapText="1"/>
    </xf>
    <xf numFmtId="164" fontId="17" fillId="7" borderId="2" xfId="0" applyNumberFormat="1" applyFont="1" applyFill="1" applyBorder="1" applyAlignment="1">
      <alignment horizontal="center" vertical="center"/>
    </xf>
    <xf numFmtId="0" fontId="17" fillId="3" borderId="4" xfId="0" applyFont="1" applyFill="1" applyBorder="1" applyAlignment="1">
      <alignment horizontal="left" vertical="center" wrapText="1"/>
    </xf>
    <xf numFmtId="0" fontId="17" fillId="7" borderId="3" xfId="0" applyFont="1" applyFill="1" applyBorder="1" applyAlignment="1">
      <alignment horizontal="center" vertical="center"/>
    </xf>
    <xf numFmtId="0" fontId="17" fillId="3" borderId="4" xfId="0" applyFont="1" applyFill="1" applyBorder="1" applyAlignment="1">
      <alignment horizontal="right" vertical="center"/>
    </xf>
    <xf numFmtId="0" fontId="3" fillId="3" borderId="1" xfId="0" applyFont="1" applyFill="1" applyBorder="1" applyAlignment="1">
      <alignment horizontal="left" vertical="center"/>
    </xf>
    <xf numFmtId="0" fontId="3" fillId="3" borderId="0" xfId="0" applyFont="1" applyFill="1" applyAlignment="1">
      <alignment horizontal="left" vertical="center"/>
    </xf>
    <xf numFmtId="0" fontId="15" fillId="4" borderId="2" xfId="0" applyFont="1" applyFill="1" applyBorder="1" applyAlignment="1" applyProtection="1">
      <alignment horizontal="right" vertical="center"/>
      <protection locked="0"/>
    </xf>
    <xf numFmtId="1" fontId="13" fillId="4" borderId="2" xfId="0" applyNumberFormat="1" applyFont="1" applyFill="1" applyBorder="1" applyAlignment="1" applyProtection="1">
      <alignment horizontal="right" vertical="center"/>
      <protection locked="0"/>
    </xf>
    <xf numFmtId="49" fontId="15" fillId="4" borderId="2" xfId="0" applyNumberFormat="1" applyFont="1" applyFill="1" applyBorder="1" applyAlignment="1" applyProtection="1">
      <alignment horizontal="left" vertical="center"/>
      <protection locked="0"/>
    </xf>
    <xf numFmtId="49" fontId="15" fillId="5" borderId="5" xfId="0" applyNumberFormat="1" applyFont="1" applyFill="1" applyBorder="1" applyAlignment="1" applyProtection="1">
      <alignment horizontal="left" vertical="center"/>
      <protection locked="0"/>
    </xf>
    <xf numFmtId="49" fontId="15" fillId="5" borderId="6" xfId="0" applyNumberFormat="1" applyFont="1" applyFill="1" applyBorder="1" applyAlignment="1" applyProtection="1">
      <alignment horizontal="left" vertical="center"/>
      <protection locked="0"/>
    </xf>
    <xf numFmtId="49" fontId="15" fillId="5" borderId="7" xfId="0" applyNumberFormat="1" applyFont="1" applyFill="1" applyBorder="1" applyAlignment="1" applyProtection="1">
      <alignment horizontal="left" vertical="center"/>
      <protection locked="0"/>
    </xf>
    <xf numFmtId="49" fontId="15" fillId="4" borderId="2" xfId="0" applyNumberFormat="1" applyFont="1" applyFill="1" applyBorder="1" applyAlignment="1" applyProtection="1">
      <alignment horizontal="center" vertical="center"/>
      <protection locked="0"/>
    </xf>
    <xf numFmtId="49" fontId="13" fillId="4" borderId="2" xfId="0" applyNumberFormat="1" applyFont="1" applyFill="1" applyBorder="1" applyAlignment="1" applyProtection="1">
      <alignment horizontal="center" vertical="center"/>
      <protection locked="0"/>
    </xf>
    <xf numFmtId="49" fontId="13" fillId="4" borderId="2" xfId="0" applyNumberFormat="1" applyFont="1" applyFill="1" applyBorder="1" applyAlignment="1" applyProtection="1">
      <alignment horizontal="right" vertical="center"/>
      <protection locked="0"/>
    </xf>
    <xf numFmtId="1" fontId="13" fillId="5" borderId="2" xfId="0" applyNumberFormat="1" applyFont="1" applyFill="1" applyBorder="1" applyAlignment="1" applyProtection="1">
      <alignment horizontal="right" vertical="center"/>
      <protection locked="0"/>
    </xf>
    <xf numFmtId="49" fontId="15" fillId="5" borderId="2" xfId="0" applyNumberFormat="1" applyFont="1" applyFill="1" applyBorder="1" applyAlignment="1" applyProtection="1">
      <alignment horizontal="left" vertical="center"/>
      <protection locked="0"/>
    </xf>
    <xf numFmtId="1" fontId="15" fillId="5" borderId="2" xfId="0" applyNumberFormat="1" applyFont="1" applyFill="1" applyBorder="1" applyAlignment="1" applyProtection="1">
      <alignment horizontal="right" vertical="center"/>
      <protection locked="0"/>
    </xf>
    <xf numFmtId="2" fontId="15" fillId="4" borderId="2" xfId="0" applyNumberFormat="1" applyFont="1" applyFill="1" applyBorder="1" applyAlignment="1" applyProtection="1">
      <alignment horizontal="right" vertical="center"/>
      <protection locked="0"/>
    </xf>
    <xf numFmtId="2" fontId="15" fillId="5" borderId="2" xfId="0" applyNumberFormat="1" applyFont="1" applyFill="1" applyBorder="1" applyAlignment="1" applyProtection="1">
      <alignment horizontal="right" vertical="center"/>
      <protection locked="0"/>
    </xf>
    <xf numFmtId="164" fontId="15" fillId="5" borderId="2" xfId="0" applyNumberFormat="1" applyFont="1" applyFill="1" applyBorder="1" applyAlignment="1" applyProtection="1">
      <alignment vertical="center"/>
      <protection locked="0"/>
    </xf>
    <xf numFmtId="2" fontId="15" fillId="5" borderId="2" xfId="0" applyNumberFormat="1" applyFont="1" applyFill="1" applyBorder="1" applyAlignment="1" applyProtection="1">
      <alignment vertical="center"/>
      <protection locked="0"/>
    </xf>
    <xf numFmtId="165" fontId="15" fillId="5" borderId="2" xfId="0" applyNumberFormat="1" applyFont="1" applyFill="1" applyBorder="1" applyAlignment="1" applyProtection="1">
      <alignment vertical="center"/>
      <protection locked="0"/>
    </xf>
    <xf numFmtId="2" fontId="15" fillId="4" borderId="2" xfId="0" applyNumberFormat="1" applyFont="1" applyFill="1" applyBorder="1" applyAlignment="1" applyProtection="1">
      <alignment vertical="center"/>
      <protection locked="0"/>
    </xf>
    <xf numFmtId="1" fontId="15" fillId="4" borderId="2" xfId="0" applyNumberFormat="1" applyFont="1" applyFill="1" applyBorder="1" applyAlignment="1" applyProtection="1">
      <alignment horizontal="right" vertical="center"/>
      <protection locked="0"/>
    </xf>
    <xf numFmtId="49" fontId="15" fillId="5" borderId="2" xfId="0" applyNumberFormat="1" applyFont="1" applyFill="1" applyBorder="1" applyAlignment="1" applyProtection="1">
      <alignment horizontal="center" vertical="center"/>
      <protection locked="0"/>
    </xf>
    <xf numFmtId="166" fontId="0" fillId="0" borderId="0" xfId="0" applyNumberFormat="1"/>
    <xf numFmtId="0" fontId="0" fillId="0" borderId="0" xfId="0" applyAlignment="1">
      <alignment horizontal="right"/>
    </xf>
    <xf numFmtId="2" fontId="0" fillId="0" borderId="0" xfId="0" applyNumberFormat="1" applyAlignment="1">
      <alignment horizontal="right"/>
    </xf>
    <xf numFmtId="49" fontId="0" fillId="0" borderId="0" xfId="0" applyNumberFormat="1" applyAlignment="1">
      <alignment horizontal="right"/>
    </xf>
    <xf numFmtId="1" fontId="0" fillId="0" borderId="0" xfId="0" applyNumberFormat="1" applyAlignment="1">
      <alignment horizontal="right"/>
    </xf>
    <xf numFmtId="165" fontId="0" fillId="0" borderId="0" xfId="0" applyNumberFormat="1"/>
    <xf numFmtId="167" fontId="0" fillId="0" borderId="0" xfId="1" applyNumberFormat="1" applyFont="1"/>
    <xf numFmtId="1" fontId="0" fillId="0" borderId="0" xfId="0" applyNumberFormat="1"/>
    <xf numFmtId="168" fontId="0" fillId="0" borderId="0" xfId="1" applyNumberFormat="1" applyFont="1"/>
    <xf numFmtId="2" fontId="0" fillId="0" borderId="0" xfId="0" applyNumberFormat="1"/>
    <xf numFmtId="0" fontId="0" fillId="0" borderId="15" xfId="0" applyBorder="1"/>
    <xf numFmtId="168" fontId="0" fillId="0" borderId="15" xfId="1" applyNumberFormat="1" applyFont="1" applyBorder="1"/>
    <xf numFmtId="166" fontId="0" fillId="0" borderId="15" xfId="0" applyNumberFormat="1" applyBorder="1"/>
    <xf numFmtId="169" fontId="0" fillId="0" borderId="0" xfId="0" applyNumberFormat="1"/>
    <xf numFmtId="2" fontId="35" fillId="9" borderId="0" xfId="0" applyNumberFormat="1" applyFont="1" applyFill="1" applyAlignment="1">
      <alignment horizontal="center" vertical="center"/>
    </xf>
    <xf numFmtId="170" fontId="35" fillId="9" borderId="0" xfId="0" applyNumberFormat="1" applyFont="1" applyFill="1" applyAlignment="1">
      <alignment vertical="center"/>
    </xf>
    <xf numFmtId="0" fontId="36" fillId="0" borderId="0" xfId="0" applyFont="1"/>
    <xf numFmtId="0" fontId="37" fillId="9" borderId="0" xfId="0" applyFont="1" applyFill="1" applyAlignment="1">
      <alignment vertical="center"/>
    </xf>
    <xf numFmtId="0" fontId="42" fillId="9" borderId="0" xfId="0" applyFont="1" applyFill="1" applyAlignment="1">
      <alignment vertical="center" wrapText="1"/>
    </xf>
    <xf numFmtId="0" fontId="43" fillId="9" borderId="0" xfId="0" applyFont="1" applyFill="1" applyAlignment="1">
      <alignment horizontal="center" vertical="center"/>
    </xf>
    <xf numFmtId="0" fontId="35" fillId="9" borderId="0" xfId="0" applyFont="1" applyFill="1" applyAlignment="1">
      <alignment horizontal="center" vertical="center"/>
    </xf>
    <xf numFmtId="0" fontId="45" fillId="0" borderId="0" xfId="0" applyFont="1"/>
    <xf numFmtId="166" fontId="45" fillId="0" borderId="0" xfId="0" applyNumberFormat="1" applyFont="1"/>
    <xf numFmtId="0" fontId="0" fillId="5" borderId="0" xfId="0" applyFill="1"/>
    <xf numFmtId="0" fontId="17" fillId="7" borderId="12" xfId="0" applyFont="1" applyFill="1" applyBorder="1" applyAlignment="1">
      <alignment horizontal="right" vertical="center"/>
    </xf>
    <xf numFmtId="0" fontId="17" fillId="7" borderId="12" xfId="0" applyFont="1" applyFill="1" applyBorder="1" applyAlignment="1">
      <alignment horizontal="left" vertical="center" wrapText="1"/>
    </xf>
    <xf numFmtId="0" fontId="17" fillId="7" borderId="11" xfId="0" applyFont="1" applyFill="1" applyBorder="1" applyAlignment="1">
      <alignment horizontal="left" vertical="center" wrapText="1"/>
    </xf>
    <xf numFmtId="0" fontId="17" fillId="7" borderId="14" xfId="0" applyFont="1" applyFill="1" applyBorder="1" applyAlignment="1">
      <alignment horizontal="left" vertical="center" wrapText="1"/>
    </xf>
    <xf numFmtId="0" fontId="2" fillId="7" borderId="0" xfId="0" applyFont="1" applyFill="1" applyAlignment="1">
      <alignment vertical="center"/>
    </xf>
    <xf numFmtId="0" fontId="12" fillId="7" borderId="0" xfId="0" applyFont="1" applyFill="1" applyAlignment="1">
      <alignment horizontal="left" vertical="center"/>
    </xf>
    <xf numFmtId="0" fontId="47" fillId="5" borderId="0" xfId="0" applyFont="1" applyFill="1"/>
    <xf numFmtId="0" fontId="48" fillId="5" borderId="0" xfId="0" applyFont="1" applyFill="1"/>
    <xf numFmtId="1" fontId="15" fillId="4" borderId="2" xfId="0" applyNumberFormat="1" applyFont="1" applyFill="1" applyBorder="1" applyAlignment="1" applyProtection="1">
      <alignment vertical="center"/>
      <protection locked="0"/>
    </xf>
    <xf numFmtId="0" fontId="44" fillId="8" borderId="0" xfId="0" applyFont="1" applyFill="1" applyAlignment="1">
      <alignment horizontal="center" vertical="center" wrapText="1"/>
    </xf>
    <xf numFmtId="0" fontId="37" fillId="8" borderId="0" xfId="0" applyFont="1" applyFill="1" applyAlignment="1">
      <alignment horizontal="center" vertical="center" wrapText="1"/>
    </xf>
    <xf numFmtId="0" fontId="38" fillId="8" borderId="0" xfId="0" applyFont="1" applyFill="1" applyAlignment="1">
      <alignment horizontal="center" vertical="center" wrapText="1"/>
    </xf>
    <xf numFmtId="0" fontId="15" fillId="4" borderId="2" xfId="0" applyFont="1" applyFill="1" applyBorder="1" applyAlignment="1" applyProtection="1">
      <alignment horizontal="left"/>
      <protection locked="0"/>
    </xf>
    <xf numFmtId="0" fontId="46" fillId="7" borderId="16" xfId="0" applyFont="1" applyFill="1" applyBorder="1" applyAlignment="1">
      <alignment horizontal="left" vertical="center" wrapText="1"/>
    </xf>
    <xf numFmtId="0" fontId="34" fillId="3" borderId="0" xfId="0" applyFont="1" applyFill="1" applyAlignment="1">
      <alignment vertical="center" wrapText="1"/>
    </xf>
    <xf numFmtId="0" fontId="17" fillId="3" borderId="0" xfId="0" applyFont="1" applyFill="1" applyAlignment="1">
      <alignment vertical="center"/>
    </xf>
    <xf numFmtId="0" fontId="17" fillId="3" borderId="0" xfId="0" applyFont="1" applyFill="1" applyAlignment="1">
      <alignment vertical="center" wrapText="1"/>
    </xf>
    <xf numFmtId="0" fontId="17" fillId="3" borderId="4" xfId="0" applyFont="1" applyFill="1" applyBorder="1" applyAlignment="1">
      <alignment vertical="center"/>
    </xf>
    <xf numFmtId="0" fontId="17" fillId="3" borderId="0" xfId="0" applyFont="1" applyFill="1" applyAlignment="1">
      <alignment horizontal="left" vertical="center" wrapText="1"/>
    </xf>
    <xf numFmtId="0" fontId="11" fillId="3" borderId="0" xfId="0" applyFont="1" applyFill="1" applyAlignment="1">
      <alignment vertical="top"/>
    </xf>
    <xf numFmtId="0" fontId="3" fillId="3" borderId="1" xfId="0" applyFont="1" applyFill="1" applyBorder="1" applyAlignment="1">
      <alignment vertical="center"/>
    </xf>
    <xf numFmtId="0" fontId="17" fillId="3" borderId="1" xfId="0" applyFont="1" applyFill="1" applyBorder="1" applyAlignment="1">
      <alignment vertical="center"/>
    </xf>
    <xf numFmtId="49" fontId="15" fillId="5" borderId="9" xfId="0" applyNumberFormat="1" applyFont="1" applyFill="1" applyBorder="1" applyAlignment="1" applyProtection="1">
      <alignment horizontal="left" vertical="center"/>
      <protection locked="0"/>
    </xf>
    <xf numFmtId="49" fontId="15" fillId="5" borderId="10" xfId="0" applyNumberFormat="1" applyFont="1" applyFill="1" applyBorder="1" applyAlignment="1" applyProtection="1">
      <alignment horizontal="left" vertical="center"/>
      <protection locked="0"/>
    </xf>
    <xf numFmtId="49" fontId="15" fillId="5" borderId="11" xfId="0" applyNumberFormat="1" applyFont="1" applyFill="1" applyBorder="1" applyAlignment="1" applyProtection="1">
      <alignment horizontal="left" vertical="center"/>
      <protection locked="0"/>
    </xf>
    <xf numFmtId="0" fontId="2" fillId="3" borderId="1" xfId="0" applyFont="1" applyFill="1" applyBorder="1" applyAlignment="1">
      <alignment vertical="center"/>
    </xf>
    <xf numFmtId="49" fontId="15" fillId="4" borderId="9" xfId="0" applyNumberFormat="1" applyFont="1" applyFill="1" applyBorder="1" applyAlignment="1" applyProtection="1">
      <alignment horizontal="left" vertical="center"/>
      <protection locked="0"/>
    </xf>
    <xf numFmtId="49" fontId="15" fillId="4" borderId="10" xfId="0" applyNumberFormat="1" applyFont="1" applyFill="1" applyBorder="1" applyAlignment="1" applyProtection="1">
      <alignment horizontal="left" vertical="center"/>
      <protection locked="0"/>
    </xf>
    <xf numFmtId="49" fontId="15" fillId="4" borderId="11" xfId="0" applyNumberFormat="1" applyFont="1" applyFill="1" applyBorder="1" applyAlignment="1" applyProtection="1">
      <alignment horizontal="left" vertical="center"/>
      <protection locked="0"/>
    </xf>
    <xf numFmtId="0" fontId="31" fillId="7" borderId="3" xfId="0" applyFont="1" applyFill="1" applyBorder="1" applyAlignment="1">
      <alignment horizontal="left" vertical="center"/>
    </xf>
    <xf numFmtId="0" fontId="31" fillId="7" borderId="13" xfId="0" applyFont="1" applyFill="1" applyBorder="1" applyAlignment="1">
      <alignment horizontal="left" vertical="center"/>
    </xf>
    <xf numFmtId="0" fontId="12" fillId="3" borderId="0" xfId="0" applyFont="1" applyFill="1" applyAlignment="1">
      <alignment horizontal="left" vertical="center" wrapText="1"/>
    </xf>
    <xf numFmtId="0" fontId="12" fillId="3" borderId="4"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 xfId="0" applyFont="1" applyFill="1" applyBorder="1" applyAlignment="1">
      <alignment vertical="center" wrapText="1"/>
    </xf>
    <xf numFmtId="49" fontId="15" fillId="4" borderId="8" xfId="0" applyNumberFormat="1" applyFont="1" applyFill="1" applyBorder="1" applyAlignment="1" applyProtection="1">
      <alignment horizontal="center" vertical="center"/>
      <protection locked="0"/>
    </xf>
    <xf numFmtId="49" fontId="15" fillId="4" borderId="4" xfId="0" applyNumberFormat="1" applyFont="1" applyFill="1" applyBorder="1" applyAlignment="1" applyProtection="1">
      <alignment horizontal="center" vertical="center"/>
      <protection locked="0"/>
    </xf>
  </cellXfs>
  <cellStyles count="2">
    <cellStyle name="Normal" xfId="0" builtinId="0"/>
    <cellStyle name="Percent" xfId="1" builtinId="5"/>
  </cellStyles>
  <dxfs count="16">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theme="0" tint="-0.14996795556505021"/>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neea.org/resources/residential-hpwh-qualified-products-list" TargetMode="External"/><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hyperlink" Target="mailto:HPWH_Assesments@neea.org" TargetMode="External"/><Relationship Id="rId5" Type="http://schemas.openxmlformats.org/officeDocument/2006/relationships/hyperlink" Target="https://neea.org/our-work/advanced-water-heating-specification" TargetMode="External"/><Relationship Id="rId4" Type="http://schemas.openxmlformats.org/officeDocument/2006/relationships/hyperlink" Target="https://neea.org/resources/residential-hpwh-product-assessment-datasheet"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323850</xdr:colOff>
      <xdr:row>0</xdr:row>
      <xdr:rowOff>292100</xdr:rowOff>
    </xdr:from>
    <xdr:to>
      <xdr:col>10</xdr:col>
      <xdr:colOff>255933</xdr:colOff>
      <xdr:row>3</xdr:row>
      <xdr:rowOff>152720</xdr:rowOff>
    </xdr:to>
    <xdr:pic>
      <xdr:nvPicPr>
        <xdr:cNvPr id="2" name="Graphic 1">
          <a:extLst>
            <a:ext uri="{FF2B5EF4-FFF2-40B4-BE49-F238E27FC236}">
              <a16:creationId xmlns:a16="http://schemas.microsoft.com/office/drawing/2014/main" id="{4DA513A7-DDAB-4544-A738-81798A0D9C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200650" y="292100"/>
          <a:ext cx="1151283" cy="749620"/>
        </a:xfrm>
        <a:prstGeom prst="rect">
          <a:avLst/>
        </a:prstGeom>
      </xdr:spPr>
    </xdr:pic>
    <xdr:clientData/>
  </xdr:twoCellAnchor>
  <xdr:twoCellAnchor>
    <xdr:from>
      <xdr:col>0</xdr:col>
      <xdr:colOff>444500</xdr:colOff>
      <xdr:row>5</xdr:row>
      <xdr:rowOff>171450</xdr:rowOff>
    </xdr:from>
    <xdr:to>
      <xdr:col>10</xdr:col>
      <xdr:colOff>165100</xdr:colOff>
      <xdr:row>17</xdr:row>
      <xdr:rowOff>38100</xdr:rowOff>
    </xdr:to>
    <xdr:sp macro="" textlink="">
      <xdr:nvSpPr>
        <xdr:cNvPr id="3" name="TextBox 2">
          <a:extLst>
            <a:ext uri="{FF2B5EF4-FFF2-40B4-BE49-F238E27FC236}">
              <a16:creationId xmlns:a16="http://schemas.microsoft.com/office/drawing/2014/main" id="{A34C1BA8-6EE2-4711-B99A-D100F1EA1A08}"/>
            </a:ext>
          </a:extLst>
        </xdr:cNvPr>
        <xdr:cNvSpPr txBox="1"/>
      </xdr:nvSpPr>
      <xdr:spPr>
        <a:xfrm>
          <a:off x="444500" y="1549400"/>
          <a:ext cx="5816600" cy="2076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chemeClr val="accent1"/>
              </a:solidFill>
              <a:latin typeface="Trade Gothic Next" panose="020B0503040303020004" pitchFamily="34" charset="0"/>
            </a:rPr>
            <a:t>Instructions</a:t>
          </a:r>
        </a:p>
        <a:p>
          <a:endParaRPr lang="en-US" sz="800" b="1">
            <a:solidFill>
              <a:schemeClr val="accent1"/>
            </a:solidFill>
            <a:latin typeface="Trade Gothic Next" panose="020B0503040303020004" pitchFamily="34" charset="0"/>
          </a:endParaRPr>
        </a:p>
        <a:p>
          <a:r>
            <a:rPr lang="en-US" sz="1100" b="0" i="0" u="none" strike="noStrike">
              <a:solidFill>
                <a:schemeClr val="accent3">
                  <a:lumMod val="75000"/>
                </a:schemeClr>
              </a:solidFill>
              <a:effectLst/>
              <a:latin typeface="Wingdings 3" panose="05040102010807070707" pitchFamily="18" charset="2"/>
              <a:ea typeface="+mn-ea"/>
              <a:cs typeface="+mn-cs"/>
            </a:rPr>
            <a:t>u</a:t>
          </a:r>
          <a:r>
            <a:rPr lang="en-US" sz="1100" b="0" i="0" u="none" strike="noStrike">
              <a:solidFill>
                <a:schemeClr val="accent3">
                  <a:lumMod val="75000"/>
                </a:schemeClr>
              </a:solidFill>
              <a:effectLst/>
              <a:latin typeface="Trade Gothic Next" panose="020B0503040303020004" pitchFamily="34" charset="0"/>
              <a:ea typeface="+mn-ea"/>
              <a:cs typeface="+mn-cs"/>
            </a:rPr>
            <a:t>  Complete the form on the </a:t>
          </a:r>
          <a:r>
            <a:rPr lang="en-US" sz="1100" b="0" i="1" u="none" strike="noStrike">
              <a:solidFill>
                <a:schemeClr val="accent3">
                  <a:lumMod val="75000"/>
                </a:schemeClr>
              </a:solidFill>
              <a:effectLst/>
              <a:latin typeface="Trade Gothic Next" panose="020B0503040303020004" pitchFamily="34" charset="0"/>
              <a:ea typeface="+mn-ea"/>
              <a:cs typeface="+mn-cs"/>
            </a:rPr>
            <a:t>Data</a:t>
          </a:r>
          <a:r>
            <a:rPr lang="en-US" sz="1100" b="0" i="0" u="none" strike="noStrike">
              <a:solidFill>
                <a:schemeClr val="accent3">
                  <a:lumMod val="75000"/>
                </a:schemeClr>
              </a:solidFill>
              <a:effectLst/>
              <a:latin typeface="Trade Gothic Next" panose="020B0503040303020004" pitchFamily="34" charset="0"/>
              <a:ea typeface="+mn-ea"/>
              <a:cs typeface="+mn-cs"/>
            </a:rPr>
            <a:t> worksheet of this document.</a:t>
          </a:r>
          <a:r>
            <a:rPr lang="en-US" sz="1100">
              <a:solidFill>
                <a:schemeClr val="accent3">
                  <a:lumMod val="75000"/>
                </a:schemeClr>
              </a:solidFill>
              <a:latin typeface="Trade Gothic Next" panose="020B0503040303020004" pitchFamily="34" charset="0"/>
            </a:rPr>
            <a:t> </a:t>
          </a:r>
          <a:endParaRPr lang="en-US" sz="1100" b="1">
            <a:solidFill>
              <a:schemeClr val="accent3">
                <a:lumMod val="75000"/>
              </a:schemeClr>
            </a:solidFill>
            <a:latin typeface="Trade Gothic Next" panose="020B0503040303020004" pitchFamily="34" charset="0"/>
          </a:endParaRPr>
        </a:p>
        <a:p>
          <a:r>
            <a:rPr lang="en-US" sz="1000" baseline="0">
              <a:solidFill>
                <a:schemeClr val="tx1">
                  <a:lumMod val="50000"/>
                  <a:lumOff val="50000"/>
                </a:schemeClr>
              </a:solidFill>
              <a:latin typeface="Trade Gothic Next" panose="020B0503040303020004" pitchFamily="34" charset="0"/>
            </a:rPr>
            <a:t>            </a:t>
          </a:r>
          <a:r>
            <a:rPr lang="en-US" sz="1000">
              <a:solidFill>
                <a:schemeClr val="tx1">
                  <a:lumMod val="50000"/>
                  <a:lumOff val="50000"/>
                </a:schemeClr>
              </a:solidFill>
              <a:latin typeface="Trade Gothic Next" panose="020B0503040303020004" pitchFamily="34" charset="0"/>
            </a:rPr>
            <a:t>C</a:t>
          </a:r>
          <a:r>
            <a:rPr lang="en-US" sz="1000" baseline="0">
              <a:solidFill>
                <a:schemeClr val="tx1">
                  <a:lumMod val="50000"/>
                  <a:lumOff val="50000"/>
                </a:schemeClr>
              </a:solidFill>
              <a:latin typeface="Trade Gothic Next" panose="020B0503040303020004" pitchFamily="34" charset="0"/>
            </a:rPr>
            <a:t>ells with light blue background are required. Cells with white background are optional.</a:t>
          </a:r>
        </a:p>
        <a:p>
          <a:endParaRPr lang="en-US" sz="300" baseline="0">
            <a:solidFill>
              <a:schemeClr val="tx1">
                <a:lumMod val="50000"/>
                <a:lumOff val="50000"/>
              </a:schemeClr>
            </a:solidFill>
            <a:latin typeface="Trade Gothic Next" panose="020B05030403030200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tx1">
                  <a:lumMod val="50000"/>
                  <a:lumOff val="50000"/>
                </a:schemeClr>
              </a:solidFill>
              <a:latin typeface="Trade Gothic Next" panose="020B0503040303020004" pitchFamily="34" charset="0"/>
            </a:rPr>
            <a:t>            Complete item </a:t>
          </a:r>
          <a:r>
            <a:rPr lang="en-US" sz="1000" i="1" baseline="0">
              <a:solidFill>
                <a:schemeClr val="tx1">
                  <a:lumMod val="50000"/>
                  <a:lumOff val="50000"/>
                </a:schemeClr>
              </a:solidFill>
              <a:latin typeface="Trade Gothic Next" panose="020B0503040303020004" pitchFamily="34" charset="0"/>
            </a:rPr>
            <a:t>B01</a:t>
          </a:r>
          <a:r>
            <a:rPr lang="en-US" sz="1000" baseline="0">
              <a:solidFill>
                <a:schemeClr val="tx1">
                  <a:lumMod val="50000"/>
                  <a:lumOff val="50000"/>
                </a:schemeClr>
              </a:solidFill>
              <a:latin typeface="Trade Gothic Next" panose="020B0503040303020004" pitchFamily="34" charset="0"/>
            </a:rPr>
            <a:t> (number of storage size options) and section </a:t>
          </a:r>
          <a:r>
            <a:rPr lang="en-US" sz="1000" i="1" baseline="0">
              <a:solidFill>
                <a:schemeClr val="tx1">
                  <a:lumMod val="50000"/>
                  <a:lumOff val="50000"/>
                </a:schemeClr>
              </a:solidFill>
              <a:latin typeface="Trade Gothic Next" panose="020B0503040303020004" pitchFamily="34" charset="0"/>
            </a:rPr>
            <a:t>C: Categorization</a:t>
          </a:r>
          <a:r>
            <a:rPr lang="en-US" sz="1000" baseline="0">
              <a:solidFill>
                <a:schemeClr val="tx1">
                  <a:lumMod val="50000"/>
                  <a:lumOff val="50000"/>
                </a:schemeClr>
              </a:solidFill>
              <a:latin typeface="Trade Gothic Next" panose="020B0503040303020004" pitchFamily="34" charset="0"/>
            </a:rPr>
            <a:t> before</a:t>
          </a:r>
          <a:br>
            <a:rPr lang="en-US" sz="1000" baseline="0">
              <a:solidFill>
                <a:schemeClr val="tx1">
                  <a:lumMod val="50000"/>
                  <a:lumOff val="50000"/>
                </a:schemeClr>
              </a:solidFill>
              <a:latin typeface="Trade Gothic Next" panose="020B0503040303020004" pitchFamily="34" charset="0"/>
            </a:rPr>
          </a:br>
          <a:r>
            <a:rPr lang="en-US" sz="1000" baseline="0">
              <a:solidFill>
                <a:schemeClr val="tx1">
                  <a:lumMod val="50000"/>
                  <a:lumOff val="50000"/>
                </a:schemeClr>
              </a:solidFill>
              <a:latin typeface="Trade Gothic Next" panose="020B0503040303020004" pitchFamily="34" charset="0"/>
            </a:rPr>
            <a:t>            proceeding further. </a:t>
          </a:r>
          <a:r>
            <a:rPr lang="en-US" sz="1000" baseline="0">
              <a:solidFill>
                <a:schemeClr val="tx1">
                  <a:lumMod val="50000"/>
                  <a:lumOff val="50000"/>
                </a:schemeClr>
              </a:solidFill>
              <a:effectLst/>
              <a:latin typeface="Trade Gothic Next" panose="020B0503040303020004" pitchFamily="34" charset="0"/>
              <a:ea typeface="+mn-ea"/>
              <a:cs typeface="+mn-cs"/>
            </a:rPr>
            <a:t>Form will adjust based on your entries, adding and removing questions as </a:t>
          </a:r>
          <a:br>
            <a:rPr lang="en-US" sz="1000" baseline="0">
              <a:solidFill>
                <a:schemeClr val="tx1">
                  <a:lumMod val="50000"/>
                  <a:lumOff val="50000"/>
                </a:schemeClr>
              </a:solidFill>
              <a:effectLst/>
              <a:latin typeface="Trade Gothic Next" panose="020B0503040303020004" pitchFamily="34" charset="0"/>
              <a:ea typeface="+mn-ea"/>
              <a:cs typeface="+mn-cs"/>
            </a:rPr>
          </a:br>
          <a:r>
            <a:rPr lang="en-US" sz="1000" baseline="0">
              <a:solidFill>
                <a:schemeClr val="tx1">
                  <a:lumMod val="50000"/>
                  <a:lumOff val="50000"/>
                </a:schemeClr>
              </a:solidFill>
              <a:effectLst/>
              <a:latin typeface="Trade Gothic Next" panose="020B0503040303020004" pitchFamily="34" charset="0"/>
              <a:ea typeface="+mn-ea"/>
              <a:cs typeface="+mn-cs"/>
            </a:rPr>
            <a:t>            applicable.</a:t>
          </a:r>
          <a:endParaRPr lang="en-US" sz="1000">
            <a:solidFill>
              <a:schemeClr val="tx1">
                <a:lumMod val="50000"/>
                <a:lumOff val="50000"/>
              </a:schemeClr>
            </a:solidFill>
            <a:effectLst/>
            <a:latin typeface="Trade Gothic Next" panose="020B0503040303020004" pitchFamily="34" charset="0"/>
          </a:endParaRPr>
        </a:p>
        <a:p>
          <a:endParaRPr lang="en-US" sz="800" baseline="0">
            <a:solidFill>
              <a:schemeClr val="tx1">
                <a:lumMod val="50000"/>
                <a:lumOff val="50000"/>
              </a:schemeClr>
            </a:solidFill>
            <a:latin typeface="Trade Gothic Next" panose="020B0503040303020004" pitchFamily="34" charset="0"/>
          </a:endParaRPr>
        </a:p>
        <a:p>
          <a:r>
            <a:rPr lang="en-US" sz="1100" baseline="0">
              <a:solidFill>
                <a:schemeClr val="accent3">
                  <a:lumMod val="75000"/>
                </a:schemeClr>
              </a:solidFill>
              <a:latin typeface="Wingdings 3" panose="05040102010807070707" pitchFamily="18" charset="2"/>
            </a:rPr>
            <a:t>u</a:t>
          </a:r>
          <a:r>
            <a:rPr lang="en-US" sz="1100" baseline="0">
              <a:solidFill>
                <a:schemeClr val="accent3">
                  <a:lumMod val="75000"/>
                </a:schemeClr>
              </a:solidFill>
              <a:latin typeface="Trade Gothic Next" panose="020B0503040303020004" pitchFamily="34" charset="0"/>
            </a:rPr>
            <a:t> Gather laboratory test reports confirming results entered in section </a:t>
          </a:r>
          <a:r>
            <a:rPr lang="en-US" sz="1100" i="1" baseline="0">
              <a:solidFill>
                <a:schemeClr val="accent3">
                  <a:lumMod val="75000"/>
                </a:schemeClr>
              </a:solidFill>
              <a:latin typeface="Trade Gothic Next" panose="020B0503040303020004" pitchFamily="34" charset="0"/>
            </a:rPr>
            <a:t>F: Tier Rating</a:t>
          </a:r>
          <a:r>
            <a:rPr lang="en-US" sz="1100" i="0" baseline="0">
              <a:solidFill>
                <a:schemeClr val="accent3">
                  <a:lumMod val="75000"/>
                </a:schemeClr>
              </a:solidFill>
              <a:latin typeface="Trade Gothic Next" panose="020B0503040303020004" pitchFamily="34" charset="0"/>
            </a:rPr>
            <a:t>.</a:t>
          </a:r>
        </a:p>
        <a:p>
          <a:endParaRPr lang="en-US" sz="800" i="0" baseline="0">
            <a:solidFill>
              <a:schemeClr val="accent3">
                <a:lumMod val="75000"/>
              </a:schemeClr>
            </a:solidFill>
            <a:latin typeface="Trade Gothic Next" panose="020B0503040303020004" pitchFamily="34" charset="0"/>
          </a:endParaRPr>
        </a:p>
        <a:p>
          <a:r>
            <a:rPr lang="en-US" sz="1100" i="0" baseline="0">
              <a:solidFill>
                <a:schemeClr val="accent3">
                  <a:lumMod val="75000"/>
                </a:schemeClr>
              </a:solidFill>
              <a:latin typeface="Wingdings 3" panose="05040102010807070707" pitchFamily="18" charset="2"/>
            </a:rPr>
            <a:t>u</a:t>
          </a:r>
          <a:r>
            <a:rPr lang="en-US" sz="1100" i="0" baseline="0">
              <a:solidFill>
                <a:schemeClr val="accent3">
                  <a:lumMod val="75000"/>
                </a:schemeClr>
              </a:solidFill>
              <a:latin typeface="Trade Gothic Next" panose="020B0503040303020004" pitchFamily="34" charset="0"/>
            </a:rPr>
            <a:t> Gather installer manual</a:t>
          </a:r>
        </a:p>
        <a:p>
          <a:endParaRPr lang="en-US" sz="800" i="0" baseline="0">
            <a:solidFill>
              <a:schemeClr val="accent3">
                <a:lumMod val="75000"/>
              </a:schemeClr>
            </a:solidFill>
            <a:latin typeface="Trade Gothic Next" panose="020B0503040303020004" pitchFamily="34" charset="0"/>
          </a:endParaRPr>
        </a:p>
        <a:p>
          <a:r>
            <a:rPr lang="en-US" sz="1100" i="0" baseline="0">
              <a:solidFill>
                <a:schemeClr val="accent3">
                  <a:lumMod val="75000"/>
                </a:schemeClr>
              </a:solidFill>
              <a:latin typeface="Wingdings 3" panose="05040102010807070707" pitchFamily="18" charset="2"/>
            </a:rPr>
            <a:t>u</a:t>
          </a:r>
          <a:r>
            <a:rPr lang="en-US" sz="1100" i="0" baseline="0">
              <a:solidFill>
                <a:schemeClr val="accent3">
                  <a:lumMod val="75000"/>
                </a:schemeClr>
              </a:solidFill>
              <a:latin typeface="Trade Gothic Next" panose="020B0503040303020004" pitchFamily="34" charset="0"/>
            </a:rPr>
            <a:t> Send the completed </a:t>
          </a:r>
          <a:r>
            <a:rPr lang="en-US" sz="1100" b="1" i="0" baseline="0">
              <a:solidFill>
                <a:schemeClr val="accent3">
                  <a:lumMod val="75000"/>
                </a:schemeClr>
              </a:solidFill>
              <a:latin typeface="Trade Gothic Next" panose="020B0503040303020004" pitchFamily="34" charset="0"/>
            </a:rPr>
            <a:t>datasheet</a:t>
          </a:r>
          <a:r>
            <a:rPr lang="en-US" sz="1100" i="0" baseline="0">
              <a:solidFill>
                <a:schemeClr val="accent3">
                  <a:lumMod val="75000"/>
                </a:schemeClr>
              </a:solidFill>
              <a:latin typeface="Trade Gothic Next" panose="020B0503040303020004" pitchFamily="34" charset="0"/>
            </a:rPr>
            <a:t>, test </a:t>
          </a:r>
          <a:r>
            <a:rPr lang="en-US" sz="1100" b="1" i="0" baseline="0">
              <a:solidFill>
                <a:schemeClr val="accent3">
                  <a:lumMod val="75000"/>
                </a:schemeClr>
              </a:solidFill>
              <a:latin typeface="Trade Gothic Next" panose="020B0503040303020004" pitchFamily="34" charset="0"/>
            </a:rPr>
            <a:t>reports</a:t>
          </a:r>
          <a:r>
            <a:rPr lang="en-US" sz="1100" i="0" baseline="0">
              <a:solidFill>
                <a:schemeClr val="accent3">
                  <a:lumMod val="75000"/>
                </a:schemeClr>
              </a:solidFill>
              <a:latin typeface="Trade Gothic Next" panose="020B0503040303020004" pitchFamily="34" charset="0"/>
            </a:rPr>
            <a:t>, and installer </a:t>
          </a:r>
          <a:r>
            <a:rPr lang="en-US" sz="1100" b="1" i="0" baseline="0">
              <a:solidFill>
                <a:schemeClr val="accent3">
                  <a:lumMod val="75000"/>
                </a:schemeClr>
              </a:solidFill>
              <a:latin typeface="Trade Gothic Next" panose="020B0503040303020004" pitchFamily="34" charset="0"/>
            </a:rPr>
            <a:t>manual</a:t>
          </a:r>
          <a:r>
            <a:rPr lang="en-US" sz="1100" i="0" baseline="0">
              <a:solidFill>
                <a:schemeClr val="accent3">
                  <a:lumMod val="75000"/>
                </a:schemeClr>
              </a:solidFill>
              <a:latin typeface="Trade Gothic Next" panose="020B0503040303020004" pitchFamily="34" charset="0"/>
            </a:rPr>
            <a:t> to:</a:t>
          </a:r>
        </a:p>
        <a:p>
          <a:endParaRPr lang="en-US" sz="400" baseline="0">
            <a:solidFill>
              <a:schemeClr val="accent3"/>
            </a:solidFill>
            <a:latin typeface="Trade Gothic Next" panose="020B0503040303020004" pitchFamily="34" charset="0"/>
          </a:endParaRPr>
        </a:p>
      </xdr:txBody>
    </xdr:sp>
    <xdr:clientData/>
  </xdr:twoCellAnchor>
  <xdr:twoCellAnchor>
    <xdr:from>
      <xdr:col>0</xdr:col>
      <xdr:colOff>476250</xdr:colOff>
      <xdr:row>19</xdr:row>
      <xdr:rowOff>50800</xdr:rowOff>
    </xdr:from>
    <xdr:to>
      <xdr:col>10</xdr:col>
      <xdr:colOff>158750</xdr:colOff>
      <xdr:row>23</xdr:row>
      <xdr:rowOff>50800</xdr:rowOff>
    </xdr:to>
    <xdr:sp macro="" textlink="">
      <xdr:nvSpPr>
        <xdr:cNvPr id="4" name="TextBox 3">
          <a:extLst>
            <a:ext uri="{FF2B5EF4-FFF2-40B4-BE49-F238E27FC236}">
              <a16:creationId xmlns:a16="http://schemas.microsoft.com/office/drawing/2014/main" id="{15A7E337-7617-484E-BB96-B8074C414789}"/>
            </a:ext>
          </a:extLst>
        </xdr:cNvPr>
        <xdr:cNvSpPr txBox="1"/>
      </xdr:nvSpPr>
      <xdr:spPr>
        <a:xfrm>
          <a:off x="476250" y="4006850"/>
          <a:ext cx="5778500" cy="736600"/>
        </a:xfrm>
        <a:prstGeom prst="rect">
          <a:avLst/>
        </a:prstGeom>
        <a:solidFill>
          <a:schemeClr val="bg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900" b="1">
              <a:solidFill>
                <a:schemeClr val="accent1"/>
              </a:solidFill>
              <a:latin typeface="Trade Gothic Next" panose="020B0503040303020004" pitchFamily="34" charset="0"/>
            </a:rPr>
            <a:t>Additional information about the</a:t>
          </a:r>
          <a:r>
            <a:rPr lang="en-US" sz="900" b="1" baseline="0">
              <a:solidFill>
                <a:schemeClr val="accent1"/>
              </a:solidFill>
              <a:latin typeface="Trade Gothic Next" panose="020B0503040303020004" pitchFamily="34" charset="0"/>
            </a:rPr>
            <a:t> assesment process</a:t>
          </a:r>
          <a:r>
            <a:rPr lang="en-US" sz="900" b="0" baseline="0">
              <a:solidFill>
                <a:schemeClr val="accent1"/>
              </a:solidFill>
              <a:latin typeface="Trade Gothic Next" panose="020B0503040303020004" pitchFamily="34" charset="0"/>
            </a:rPr>
            <a:t> is included in </a:t>
          </a:r>
          <a:r>
            <a:rPr lang="en-US" sz="900" b="0" i="1" baseline="0">
              <a:solidFill>
                <a:schemeClr val="accent1"/>
              </a:solidFill>
              <a:latin typeface="Trade Gothic Next" panose="020B0503040303020004" pitchFamily="34" charset="0"/>
            </a:rPr>
            <a:t>Appendix D: Qualification Process</a:t>
          </a:r>
          <a:r>
            <a:rPr lang="en-US" sz="900" b="0" baseline="0">
              <a:solidFill>
                <a:schemeClr val="accent1"/>
              </a:solidFill>
              <a:latin typeface="Trade Gothic Next" panose="020B0503040303020004" pitchFamily="34" charset="0"/>
            </a:rPr>
            <a:t> of the AWHS.</a:t>
          </a:r>
        </a:p>
        <a:p>
          <a:endParaRPr lang="en-US" sz="900" b="0" baseline="0">
            <a:solidFill>
              <a:schemeClr val="accent1"/>
            </a:solidFill>
            <a:latin typeface="Trade Gothic Next" panose="020B0503040303020004" pitchFamily="34" charset="0"/>
          </a:endParaRPr>
        </a:p>
        <a:p>
          <a:r>
            <a:rPr lang="en-US" sz="900" b="1" baseline="0">
              <a:solidFill>
                <a:schemeClr val="accent1"/>
              </a:solidFill>
              <a:latin typeface="Trade Gothic Next" panose="020B0503040303020004" pitchFamily="34" charset="0"/>
            </a:rPr>
            <a:t>If you have questions or would like assistance</a:t>
          </a:r>
          <a:r>
            <a:rPr lang="en-US" sz="900" b="0" baseline="0">
              <a:solidFill>
                <a:schemeClr val="accent1"/>
              </a:solidFill>
              <a:latin typeface="Trade Gothic Next" panose="020B0503040303020004" pitchFamily="34" charset="0"/>
            </a:rPr>
            <a:t>, email HPWH_Assessments@neea.org</a:t>
          </a:r>
          <a:endParaRPr lang="en-US" sz="900" b="1">
            <a:solidFill>
              <a:schemeClr val="accent1"/>
            </a:solidFill>
            <a:latin typeface="Trade Gothic Next" panose="020B0503040303020004" pitchFamily="34" charset="0"/>
          </a:endParaRPr>
        </a:p>
      </xdr:txBody>
    </xdr:sp>
    <xdr:clientData/>
  </xdr:twoCellAnchor>
  <xdr:twoCellAnchor>
    <xdr:from>
      <xdr:col>0</xdr:col>
      <xdr:colOff>444500</xdr:colOff>
      <xdr:row>24</xdr:row>
      <xdr:rowOff>19050</xdr:rowOff>
    </xdr:from>
    <xdr:to>
      <xdr:col>10</xdr:col>
      <xdr:colOff>165100</xdr:colOff>
      <xdr:row>25</xdr:row>
      <xdr:rowOff>76200</xdr:rowOff>
    </xdr:to>
    <xdr:sp macro="" textlink="">
      <xdr:nvSpPr>
        <xdr:cNvPr id="5" name="TextBox 4">
          <a:extLst>
            <a:ext uri="{FF2B5EF4-FFF2-40B4-BE49-F238E27FC236}">
              <a16:creationId xmlns:a16="http://schemas.microsoft.com/office/drawing/2014/main" id="{B22E9ADE-FDD8-4E6D-B813-54169DD93FCF}"/>
            </a:ext>
          </a:extLst>
        </xdr:cNvPr>
        <xdr:cNvSpPr txBox="1"/>
      </xdr:nvSpPr>
      <xdr:spPr>
        <a:xfrm>
          <a:off x="444500" y="4895850"/>
          <a:ext cx="5816600" cy="241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chemeClr val="accent1"/>
              </a:solidFill>
              <a:latin typeface="Trade Gothic Next" panose="020B0503040303020004" pitchFamily="34" charset="0"/>
            </a:rPr>
            <a:t>Resources</a:t>
          </a:r>
          <a:endParaRPr lang="en-US" sz="1100" b="0" baseline="0">
            <a:solidFill>
              <a:schemeClr val="tx1">
                <a:lumMod val="50000"/>
                <a:lumOff val="50000"/>
              </a:schemeClr>
            </a:solidFill>
            <a:effectLst/>
            <a:latin typeface="Trade Gothic Next" panose="020B0503040303020004" pitchFamily="34" charset="0"/>
            <a:ea typeface="+mn-ea"/>
            <a:cs typeface="+mn-cs"/>
          </a:endParaRPr>
        </a:p>
      </xdr:txBody>
    </xdr:sp>
    <xdr:clientData/>
  </xdr:twoCellAnchor>
  <xdr:twoCellAnchor>
    <xdr:from>
      <xdr:col>0</xdr:col>
      <xdr:colOff>444500</xdr:colOff>
      <xdr:row>28</xdr:row>
      <xdr:rowOff>165100</xdr:rowOff>
    </xdr:from>
    <xdr:to>
      <xdr:col>10</xdr:col>
      <xdr:colOff>165100</xdr:colOff>
      <xdr:row>31</xdr:row>
      <xdr:rowOff>88900</xdr:rowOff>
    </xdr:to>
    <xdr:sp macro="" textlink="">
      <xdr:nvSpPr>
        <xdr:cNvPr id="6" name="TextBox 5">
          <a:hlinkClick xmlns:r="http://schemas.openxmlformats.org/officeDocument/2006/relationships" r:id="rId3"/>
          <a:extLst>
            <a:ext uri="{FF2B5EF4-FFF2-40B4-BE49-F238E27FC236}">
              <a16:creationId xmlns:a16="http://schemas.microsoft.com/office/drawing/2014/main" id="{4035A8E1-3E07-13DB-BD88-75F2D580C933}"/>
            </a:ext>
          </a:extLst>
        </xdr:cNvPr>
        <xdr:cNvSpPr txBox="1"/>
      </xdr:nvSpPr>
      <xdr:spPr>
        <a:xfrm>
          <a:off x="444500" y="5778500"/>
          <a:ext cx="58166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accent3">
                  <a:lumMod val="75000"/>
                </a:schemeClr>
              </a:solidFill>
              <a:effectLst/>
              <a:latin typeface="Trade Gothic Next" panose="020B0503040303020004" pitchFamily="34" charset="0"/>
              <a:ea typeface="+mn-ea"/>
              <a:cs typeface="+mn-cs"/>
            </a:rPr>
            <a:t>Residential HPWH Qualified</a:t>
          </a:r>
          <a:r>
            <a:rPr lang="en-US" sz="1100" b="0" i="0" baseline="0">
              <a:solidFill>
                <a:schemeClr val="accent3">
                  <a:lumMod val="75000"/>
                </a:schemeClr>
              </a:solidFill>
              <a:effectLst/>
              <a:latin typeface="Trade Gothic Next" panose="020B0503040303020004" pitchFamily="34" charset="0"/>
              <a:ea typeface="+mn-ea"/>
              <a:cs typeface="+mn-cs"/>
            </a:rPr>
            <a:t> Products List</a:t>
          </a:r>
          <a:endParaRPr lang="en-US">
            <a:solidFill>
              <a:schemeClr val="accent3">
                <a:lumMod val="75000"/>
              </a:schemeClr>
            </a:solidFill>
            <a:effectLst/>
            <a:latin typeface="Trade Gothic Next" panose="020B0503040303020004" pitchFamily="34" charset="0"/>
          </a:endParaRPr>
        </a:p>
        <a:p>
          <a:r>
            <a:rPr lang="en-US" sz="1050" b="0" baseline="0">
              <a:solidFill>
                <a:schemeClr val="tx1">
                  <a:lumMod val="50000"/>
                  <a:lumOff val="50000"/>
                </a:schemeClr>
              </a:solidFill>
              <a:effectLst/>
              <a:latin typeface="Trade Gothic Next" panose="020B0503040303020004" pitchFamily="34" charset="0"/>
              <a:ea typeface="+mn-ea"/>
              <a:cs typeface="+mn-cs"/>
            </a:rPr>
            <a:t>https://neea.org/resources/residential-hpwh-qualified-products-list</a:t>
          </a:r>
        </a:p>
      </xdr:txBody>
    </xdr:sp>
    <xdr:clientData/>
  </xdr:twoCellAnchor>
  <xdr:twoCellAnchor>
    <xdr:from>
      <xdr:col>0</xdr:col>
      <xdr:colOff>444500</xdr:colOff>
      <xdr:row>31</xdr:row>
      <xdr:rowOff>165100</xdr:rowOff>
    </xdr:from>
    <xdr:to>
      <xdr:col>10</xdr:col>
      <xdr:colOff>165100</xdr:colOff>
      <xdr:row>35</xdr:row>
      <xdr:rowOff>107950</xdr:rowOff>
    </xdr:to>
    <xdr:sp macro="" textlink="">
      <xdr:nvSpPr>
        <xdr:cNvPr id="7" name="TextBox 6">
          <a:hlinkClick xmlns:r="http://schemas.openxmlformats.org/officeDocument/2006/relationships" r:id="rId4"/>
          <a:extLst>
            <a:ext uri="{FF2B5EF4-FFF2-40B4-BE49-F238E27FC236}">
              <a16:creationId xmlns:a16="http://schemas.microsoft.com/office/drawing/2014/main" id="{E9EC131B-EC41-84E2-2ABB-4BE3F9935DC5}"/>
            </a:ext>
          </a:extLst>
        </xdr:cNvPr>
        <xdr:cNvSpPr txBox="1"/>
      </xdr:nvSpPr>
      <xdr:spPr>
        <a:xfrm>
          <a:off x="444500" y="6330950"/>
          <a:ext cx="5816600" cy="679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accent3">
                  <a:lumMod val="75000"/>
                </a:schemeClr>
              </a:solidFill>
              <a:effectLst/>
              <a:latin typeface="Trade Gothic Next" panose="020B0503040303020004" pitchFamily="34" charset="0"/>
              <a:ea typeface="+mn-ea"/>
              <a:cs typeface="+mn-cs"/>
            </a:rPr>
            <a:t>Residential HPWH Product Assessment Datasheet</a:t>
          </a:r>
        </a:p>
        <a:p>
          <a:r>
            <a:rPr lang="en-US" sz="1050" b="0" i="1">
              <a:solidFill>
                <a:schemeClr val="accent1"/>
              </a:solidFill>
              <a:effectLst/>
              <a:latin typeface="Trade Gothic Next" panose="020B0503040303020004" pitchFamily="34" charset="0"/>
              <a:ea typeface="+mn-ea"/>
              <a:cs typeface="+mn-cs"/>
            </a:rPr>
            <a:t>Location of current version of this document on the web</a:t>
          </a:r>
          <a:endParaRPr lang="en-US" sz="1050" i="1">
            <a:solidFill>
              <a:schemeClr val="accent1"/>
            </a:solidFill>
            <a:effectLst/>
            <a:latin typeface="Trade Gothic Next" panose="020B0503040303020004" pitchFamily="34" charset="0"/>
          </a:endParaRPr>
        </a:p>
        <a:p>
          <a:r>
            <a:rPr lang="en-US" sz="1050" b="0" baseline="0">
              <a:solidFill>
                <a:schemeClr val="tx1">
                  <a:lumMod val="50000"/>
                  <a:lumOff val="50000"/>
                </a:schemeClr>
              </a:solidFill>
              <a:effectLst/>
              <a:latin typeface="Trade Gothic Next" panose="020B0503040303020004" pitchFamily="34" charset="0"/>
              <a:ea typeface="+mn-ea"/>
              <a:cs typeface="+mn-cs"/>
            </a:rPr>
            <a:t>https://neea.org/resources/residential-hpwh-product-assessment-datasheet</a:t>
          </a:r>
          <a:endParaRPr lang="en-US" sz="1100" b="0" baseline="0">
            <a:solidFill>
              <a:schemeClr val="tx1">
                <a:lumMod val="50000"/>
                <a:lumOff val="50000"/>
              </a:schemeClr>
            </a:solidFill>
            <a:effectLst/>
            <a:latin typeface="Trade Gothic Next" panose="020B0503040303020004" pitchFamily="34" charset="0"/>
            <a:ea typeface="+mn-ea"/>
            <a:cs typeface="+mn-cs"/>
          </a:endParaRPr>
        </a:p>
      </xdr:txBody>
    </xdr:sp>
    <xdr:clientData/>
  </xdr:twoCellAnchor>
  <xdr:twoCellAnchor>
    <xdr:from>
      <xdr:col>0</xdr:col>
      <xdr:colOff>444500</xdr:colOff>
      <xdr:row>25</xdr:row>
      <xdr:rowOff>139700</xdr:rowOff>
    </xdr:from>
    <xdr:to>
      <xdr:col>10</xdr:col>
      <xdr:colOff>165100</xdr:colOff>
      <xdr:row>28</xdr:row>
      <xdr:rowOff>44450</xdr:rowOff>
    </xdr:to>
    <xdr:sp macro="" textlink="">
      <xdr:nvSpPr>
        <xdr:cNvPr id="8" name="TextBox 7">
          <a:hlinkClick xmlns:r="http://schemas.openxmlformats.org/officeDocument/2006/relationships" r:id="rId5"/>
          <a:extLst>
            <a:ext uri="{FF2B5EF4-FFF2-40B4-BE49-F238E27FC236}">
              <a16:creationId xmlns:a16="http://schemas.microsoft.com/office/drawing/2014/main" id="{8BBC15A8-3A06-0B8C-FF65-58038297394E}"/>
            </a:ext>
          </a:extLst>
        </xdr:cNvPr>
        <xdr:cNvSpPr txBox="1"/>
      </xdr:nvSpPr>
      <xdr:spPr>
        <a:xfrm>
          <a:off x="444500" y="5200650"/>
          <a:ext cx="5816600"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accent3">
                  <a:lumMod val="75000"/>
                </a:schemeClr>
              </a:solidFill>
              <a:effectLst/>
              <a:latin typeface="Trade Gothic Next" panose="020B0503040303020004" pitchFamily="34" charset="0"/>
              <a:ea typeface="+mn-ea"/>
              <a:cs typeface="+mn-cs"/>
            </a:rPr>
            <a:t>Advanced Water Heating Specification</a:t>
          </a:r>
          <a:endParaRPr lang="en-US" sz="1100" b="1">
            <a:solidFill>
              <a:schemeClr val="accent3">
                <a:lumMod val="75000"/>
              </a:schemeClr>
            </a:solidFill>
            <a:latin typeface="Trade Gothic Next" panose="020B0503040303020004" pitchFamily="34" charset="0"/>
          </a:endParaRPr>
        </a:p>
        <a:p>
          <a:r>
            <a:rPr lang="en-US" sz="1050" b="0" baseline="0">
              <a:solidFill>
                <a:schemeClr val="tx1">
                  <a:lumMod val="50000"/>
                  <a:lumOff val="50000"/>
                </a:schemeClr>
              </a:solidFill>
              <a:effectLst/>
              <a:latin typeface="Trade Gothic Next" panose="020B0503040303020004" pitchFamily="34" charset="0"/>
              <a:ea typeface="+mn-ea"/>
              <a:cs typeface="+mn-cs"/>
            </a:rPr>
            <a:t>https://neea.org/our-work/advanced-water-heating-specification</a:t>
          </a:r>
        </a:p>
      </xdr:txBody>
    </xdr:sp>
    <xdr:clientData/>
  </xdr:twoCellAnchor>
  <xdr:twoCellAnchor>
    <xdr:from>
      <xdr:col>0</xdr:col>
      <xdr:colOff>444500</xdr:colOff>
      <xdr:row>17</xdr:row>
      <xdr:rowOff>63500</xdr:rowOff>
    </xdr:from>
    <xdr:to>
      <xdr:col>5</xdr:col>
      <xdr:colOff>304800</xdr:colOff>
      <xdr:row>18</xdr:row>
      <xdr:rowOff>146050</xdr:rowOff>
    </xdr:to>
    <xdr:sp macro="" textlink="">
      <xdr:nvSpPr>
        <xdr:cNvPr id="10" name="TextBox 9">
          <a:hlinkClick xmlns:r="http://schemas.openxmlformats.org/officeDocument/2006/relationships" r:id="rId6"/>
          <a:extLst>
            <a:ext uri="{FF2B5EF4-FFF2-40B4-BE49-F238E27FC236}">
              <a16:creationId xmlns:a16="http://schemas.microsoft.com/office/drawing/2014/main" id="{C951E927-8AA4-3022-FEA4-3AA99B1B37F2}"/>
            </a:ext>
          </a:extLst>
        </xdr:cNvPr>
        <xdr:cNvSpPr txBox="1"/>
      </xdr:nvSpPr>
      <xdr:spPr>
        <a:xfrm>
          <a:off x="444500" y="3651250"/>
          <a:ext cx="290830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baseline="0">
              <a:solidFill>
                <a:schemeClr val="tx1">
                  <a:lumMod val="50000"/>
                  <a:lumOff val="50000"/>
                </a:schemeClr>
              </a:solidFill>
              <a:effectLst/>
              <a:latin typeface="Trade Gothic Next" panose="020B0503040303020004" pitchFamily="34" charset="0"/>
              <a:ea typeface="+mn-ea"/>
              <a:cs typeface="+mn-cs"/>
            </a:rPr>
            <a:t>            HPWH_Assesments@neea.org</a:t>
          </a:r>
          <a:endParaRPr lang="en-US" sz="1100" b="1" baseline="0">
            <a:solidFill>
              <a:schemeClr val="tx1">
                <a:lumMod val="50000"/>
                <a:lumOff val="50000"/>
              </a:schemeClr>
            </a:solidFill>
            <a:latin typeface="Trade Gothic Next" panose="020B0503040303020004" pitchFamily="34" charset="0"/>
          </a:endParaRPr>
        </a:p>
      </xdr:txBody>
    </xdr:sp>
    <xdr:clientData/>
  </xdr:twoCellAnchor>
</xdr:wsDr>
</file>

<file path=xl/theme/theme1.xml><?xml version="1.0" encoding="utf-8"?>
<a:theme xmlns:a="http://schemas.openxmlformats.org/drawingml/2006/main" name="Office Theme">
  <a:themeElements>
    <a:clrScheme name="NEEA1">
      <a:dk1>
        <a:sysClr val="windowText" lastClr="000000"/>
      </a:dk1>
      <a:lt1>
        <a:sysClr val="window" lastClr="FFFFFF"/>
      </a:lt1>
      <a:dk2>
        <a:srgbClr val="44546A"/>
      </a:dk2>
      <a:lt2>
        <a:srgbClr val="E7E6E6"/>
      </a:lt2>
      <a:accent1>
        <a:srgbClr val="123559"/>
      </a:accent1>
      <a:accent2>
        <a:srgbClr val="8CC646"/>
      </a:accent2>
      <a:accent3>
        <a:srgbClr val="2AA9E0"/>
      </a:accent3>
      <a:accent4>
        <a:srgbClr val="F36C21"/>
      </a:accent4>
      <a:accent5>
        <a:srgbClr val="FABC2B"/>
      </a:accent5>
      <a:accent6>
        <a:srgbClr val="46408A"/>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BE2DC-4597-4CF4-85A6-015C78401356}">
  <dimension ref="A1:K50"/>
  <sheetViews>
    <sheetView tabSelected="1" zoomScaleNormal="100" workbookViewId="0">
      <selection sqref="A1:H1"/>
    </sheetView>
  </sheetViews>
  <sheetFormatPr defaultColWidth="0" defaultRowHeight="14.5" customHeight="1" zeroHeight="1" x14ac:dyDescent="0.35"/>
  <cols>
    <col min="1" max="11" width="8.7265625" customWidth="1"/>
    <col min="12" max="16384" width="8.7265625" hidden="1"/>
  </cols>
  <sheetData>
    <row r="1" spans="1:11" s="76" customFormat="1" ht="39" customHeight="1" x14ac:dyDescent="0.25">
      <c r="A1" s="93" t="s">
        <v>293</v>
      </c>
      <c r="B1" s="93"/>
      <c r="C1" s="93"/>
      <c r="D1" s="93"/>
      <c r="E1" s="93"/>
      <c r="F1" s="93"/>
      <c r="G1" s="93"/>
      <c r="H1" s="93"/>
      <c r="I1" s="74"/>
      <c r="J1" s="75"/>
      <c r="K1" s="75"/>
    </row>
    <row r="2" spans="1:11" s="76" customFormat="1" ht="13.5" x14ac:dyDescent="0.25">
      <c r="A2" s="94" t="s">
        <v>290</v>
      </c>
      <c r="B2" s="94"/>
      <c r="C2" s="94"/>
      <c r="D2" s="94"/>
      <c r="E2" s="94"/>
      <c r="F2" s="94"/>
      <c r="G2" s="94"/>
      <c r="H2" s="94"/>
      <c r="I2" s="74"/>
      <c r="J2" s="75"/>
      <c r="K2" s="75"/>
    </row>
    <row r="3" spans="1:11" s="76" customFormat="1" ht="17.5" customHeight="1" x14ac:dyDescent="0.25">
      <c r="A3" s="95" t="s">
        <v>291</v>
      </c>
      <c r="B3" s="95"/>
      <c r="C3" s="95"/>
      <c r="D3" s="95"/>
      <c r="E3" s="95"/>
      <c r="F3" s="95"/>
      <c r="G3" s="95"/>
      <c r="H3" s="95"/>
      <c r="I3" s="74"/>
      <c r="J3" s="75"/>
      <c r="K3" s="75"/>
    </row>
    <row r="4" spans="1:11" s="76" customFormat="1" ht="13.5" customHeight="1" x14ac:dyDescent="0.25">
      <c r="A4" s="94" t="s">
        <v>292</v>
      </c>
      <c r="B4" s="94"/>
      <c r="C4" s="94"/>
      <c r="D4" s="94"/>
      <c r="E4" s="94"/>
      <c r="F4" s="94"/>
      <c r="G4" s="94"/>
      <c r="H4" s="94"/>
      <c r="I4" s="74"/>
      <c r="J4" s="75"/>
      <c r="K4" s="75"/>
    </row>
    <row r="5" spans="1:11" s="76" customFormat="1" ht="25" customHeight="1" x14ac:dyDescent="0.25">
      <c r="A5" s="77" t="s">
        <v>305</v>
      </c>
      <c r="B5" s="78"/>
      <c r="C5" s="78"/>
      <c r="D5" s="79"/>
      <c r="E5" s="80"/>
      <c r="F5" s="79"/>
      <c r="G5" s="80"/>
      <c r="H5" s="80"/>
      <c r="I5" s="74"/>
      <c r="J5" s="75"/>
      <c r="K5" s="75"/>
    </row>
    <row r="6" spans="1:11" x14ac:dyDescent="0.35">
      <c r="A6" s="83"/>
      <c r="B6" s="83"/>
      <c r="C6" s="83"/>
      <c r="D6" s="83"/>
      <c r="E6" s="83"/>
      <c r="F6" s="83"/>
      <c r="G6" s="83"/>
      <c r="H6" s="83"/>
      <c r="I6" s="83"/>
      <c r="J6" s="83"/>
      <c r="K6" s="83"/>
    </row>
    <row r="7" spans="1:11" x14ac:dyDescent="0.35">
      <c r="A7" s="83"/>
      <c r="B7" s="83"/>
      <c r="C7" s="83"/>
      <c r="D7" s="83"/>
      <c r="E7" s="83"/>
      <c r="F7" s="83"/>
      <c r="G7" s="83"/>
      <c r="H7" s="83"/>
      <c r="I7" s="83"/>
      <c r="J7" s="83"/>
      <c r="K7" s="83"/>
    </row>
    <row r="8" spans="1:11" x14ac:dyDescent="0.35">
      <c r="A8" s="83"/>
      <c r="B8" s="83"/>
      <c r="C8" s="83"/>
      <c r="D8" s="83"/>
      <c r="E8" s="83"/>
      <c r="F8" s="83"/>
      <c r="G8" s="83"/>
      <c r="H8" s="83"/>
      <c r="I8" s="83"/>
      <c r="J8" s="83"/>
      <c r="K8" s="83"/>
    </row>
    <row r="9" spans="1:11" x14ac:dyDescent="0.35">
      <c r="A9" s="83"/>
      <c r="B9" s="83"/>
      <c r="C9" s="83"/>
      <c r="D9" s="83"/>
      <c r="E9" s="83"/>
      <c r="F9" s="83"/>
      <c r="G9" s="83"/>
      <c r="H9" s="83"/>
      <c r="I9" s="83"/>
      <c r="J9" s="83"/>
      <c r="K9" s="83"/>
    </row>
    <row r="10" spans="1:11" x14ac:dyDescent="0.35">
      <c r="A10" s="83"/>
      <c r="B10" s="83"/>
      <c r="C10" s="83"/>
      <c r="D10" s="83"/>
      <c r="E10" s="83"/>
      <c r="F10" s="83"/>
      <c r="G10" s="83"/>
      <c r="H10" s="83"/>
      <c r="I10" s="83"/>
      <c r="J10" s="83"/>
      <c r="K10" s="83"/>
    </row>
    <row r="11" spans="1:11" x14ac:dyDescent="0.35">
      <c r="A11" s="83"/>
      <c r="B11" s="83"/>
      <c r="C11" s="83"/>
      <c r="D11" s="83"/>
      <c r="E11" s="83"/>
      <c r="F11" s="83"/>
      <c r="G11" s="83"/>
      <c r="H11" s="83"/>
      <c r="I11" s="83"/>
      <c r="J11" s="83"/>
      <c r="K11" s="83"/>
    </row>
    <row r="12" spans="1:11" x14ac:dyDescent="0.35">
      <c r="A12" s="83"/>
      <c r="B12" s="83"/>
      <c r="C12" s="83"/>
      <c r="D12" s="83"/>
      <c r="E12" s="83"/>
      <c r="F12" s="83"/>
      <c r="G12" s="83"/>
      <c r="H12" s="83"/>
      <c r="I12" s="83"/>
      <c r="J12" s="83"/>
      <c r="K12" s="83"/>
    </row>
    <row r="13" spans="1:11" x14ac:dyDescent="0.35">
      <c r="A13" s="83"/>
      <c r="B13" s="83"/>
      <c r="C13" s="83"/>
      <c r="D13" s="83"/>
      <c r="E13" s="83"/>
      <c r="F13" s="83"/>
      <c r="G13" s="83"/>
      <c r="H13" s="83"/>
      <c r="I13" s="83"/>
      <c r="J13" s="83"/>
      <c r="K13" s="83"/>
    </row>
    <row r="14" spans="1:11" x14ac:dyDescent="0.35">
      <c r="A14" s="83"/>
      <c r="B14" s="83"/>
      <c r="C14" s="83"/>
      <c r="D14" s="83"/>
      <c r="E14" s="83"/>
      <c r="F14" s="83"/>
      <c r="G14" s="83"/>
      <c r="H14" s="83"/>
      <c r="I14" s="83"/>
      <c r="J14" s="83"/>
      <c r="K14" s="83"/>
    </row>
    <row r="15" spans="1:11" x14ac:dyDescent="0.35">
      <c r="A15" s="83"/>
      <c r="B15" s="83"/>
      <c r="C15" s="83"/>
      <c r="D15" s="83"/>
      <c r="E15" s="83"/>
      <c r="F15" s="83"/>
      <c r="G15" s="83"/>
      <c r="H15" s="83"/>
      <c r="I15" s="83"/>
      <c r="J15" s="83"/>
      <c r="K15" s="83"/>
    </row>
    <row r="16" spans="1:11" x14ac:dyDescent="0.35">
      <c r="A16" s="83"/>
      <c r="B16" s="83"/>
      <c r="C16" s="83"/>
      <c r="D16" s="83"/>
      <c r="E16" s="83"/>
      <c r="F16" s="83"/>
      <c r="G16" s="83"/>
      <c r="H16" s="83"/>
      <c r="I16" s="83"/>
      <c r="J16" s="83"/>
      <c r="K16" s="83"/>
    </row>
    <row r="17" spans="1:11" x14ac:dyDescent="0.35">
      <c r="A17" s="83"/>
      <c r="B17" s="83"/>
      <c r="C17" s="83"/>
      <c r="D17" s="83"/>
      <c r="E17" s="83"/>
      <c r="F17" s="83"/>
      <c r="G17" s="83"/>
      <c r="H17" s="83"/>
      <c r="I17" s="83"/>
      <c r="J17" s="83"/>
      <c r="K17" s="83"/>
    </row>
    <row r="18" spans="1:11" x14ac:dyDescent="0.35">
      <c r="A18" s="83"/>
      <c r="B18" s="83"/>
      <c r="C18" s="83"/>
      <c r="D18" s="83"/>
      <c r="E18" s="83"/>
      <c r="F18" s="83"/>
      <c r="G18" s="83"/>
      <c r="H18" s="83"/>
      <c r="I18" s="83"/>
      <c r="J18" s="83"/>
      <c r="K18" s="83"/>
    </row>
    <row r="19" spans="1:11" x14ac:dyDescent="0.35">
      <c r="A19" s="83"/>
      <c r="B19" s="83"/>
      <c r="C19" s="83"/>
      <c r="D19" s="83"/>
      <c r="E19" s="83"/>
      <c r="F19" s="83"/>
      <c r="G19" s="83"/>
      <c r="H19" s="83"/>
      <c r="I19" s="83"/>
      <c r="J19" s="83"/>
      <c r="K19" s="83"/>
    </row>
    <row r="20" spans="1:11" x14ac:dyDescent="0.35">
      <c r="A20" s="83"/>
      <c r="B20" s="83"/>
      <c r="C20" s="83"/>
      <c r="D20" s="83"/>
      <c r="E20" s="83"/>
      <c r="F20" s="83"/>
      <c r="G20" s="83"/>
      <c r="H20" s="83"/>
      <c r="I20" s="83"/>
      <c r="J20" s="83"/>
      <c r="K20" s="83"/>
    </row>
    <row r="21" spans="1:11" x14ac:dyDescent="0.35">
      <c r="A21" s="83"/>
      <c r="B21" s="83"/>
      <c r="C21" s="83"/>
      <c r="D21" s="83"/>
      <c r="E21" s="83"/>
      <c r="F21" s="83"/>
      <c r="G21" s="83"/>
      <c r="H21" s="83"/>
      <c r="I21" s="83"/>
      <c r="J21" s="83"/>
      <c r="K21" s="83"/>
    </row>
    <row r="22" spans="1:11" x14ac:dyDescent="0.35">
      <c r="A22" s="83"/>
      <c r="B22" s="83"/>
      <c r="C22" s="83"/>
      <c r="D22" s="83"/>
      <c r="E22" s="83"/>
      <c r="F22" s="83"/>
      <c r="G22" s="83"/>
      <c r="H22" s="83"/>
      <c r="I22" s="83"/>
      <c r="J22" s="83"/>
      <c r="K22" s="83"/>
    </row>
    <row r="23" spans="1:11" x14ac:dyDescent="0.35">
      <c r="A23" s="83"/>
      <c r="B23" s="83"/>
      <c r="C23" s="83"/>
      <c r="D23" s="83"/>
      <c r="E23" s="83"/>
      <c r="F23" s="83"/>
      <c r="G23" s="83"/>
      <c r="H23" s="83"/>
      <c r="I23" s="83"/>
      <c r="J23" s="83"/>
      <c r="K23" s="83"/>
    </row>
    <row r="24" spans="1:11" x14ac:dyDescent="0.35">
      <c r="A24" s="83"/>
      <c r="B24" s="83"/>
      <c r="C24" s="83"/>
      <c r="D24" s="83"/>
      <c r="E24" s="83"/>
      <c r="F24" s="83"/>
      <c r="G24" s="83"/>
      <c r="H24" s="83"/>
      <c r="I24" s="83"/>
      <c r="J24" s="83"/>
      <c r="K24" s="83"/>
    </row>
    <row r="25" spans="1:11" x14ac:dyDescent="0.35">
      <c r="A25" s="83"/>
      <c r="B25" s="83"/>
      <c r="C25" s="83"/>
      <c r="D25" s="83"/>
      <c r="E25" s="83"/>
      <c r="F25" s="83"/>
      <c r="G25" s="83"/>
      <c r="H25" s="83"/>
      <c r="I25" s="83"/>
      <c r="J25" s="83"/>
      <c r="K25" s="83"/>
    </row>
    <row r="26" spans="1:11" x14ac:dyDescent="0.35">
      <c r="A26" s="83"/>
      <c r="B26" s="83"/>
      <c r="C26" s="83"/>
      <c r="D26" s="83"/>
      <c r="E26" s="83"/>
      <c r="F26" s="83"/>
      <c r="G26" s="83"/>
      <c r="H26" s="83"/>
      <c r="I26" s="83"/>
      <c r="J26" s="83"/>
      <c r="K26" s="83"/>
    </row>
    <row r="27" spans="1:11" x14ac:dyDescent="0.35">
      <c r="A27" s="83"/>
      <c r="B27" s="83"/>
      <c r="C27" s="83"/>
      <c r="D27" s="83"/>
      <c r="E27" s="83"/>
      <c r="F27" s="83"/>
      <c r="G27" s="83"/>
      <c r="H27" s="83"/>
      <c r="I27" s="83"/>
      <c r="J27" s="83"/>
      <c r="K27" s="83"/>
    </row>
    <row r="28" spans="1:11" x14ac:dyDescent="0.35">
      <c r="A28" s="83"/>
      <c r="B28" s="83"/>
      <c r="C28" s="83"/>
      <c r="D28" s="83"/>
      <c r="E28" s="83"/>
      <c r="F28" s="83"/>
      <c r="G28" s="83"/>
      <c r="H28" s="83"/>
      <c r="I28" s="83"/>
      <c r="J28" s="83"/>
      <c r="K28" s="83"/>
    </row>
    <row r="29" spans="1:11" x14ac:dyDescent="0.35">
      <c r="A29" s="83"/>
      <c r="B29" s="83"/>
      <c r="C29" s="83"/>
      <c r="D29" s="83"/>
      <c r="E29" s="83"/>
      <c r="F29" s="83"/>
      <c r="G29" s="83"/>
      <c r="H29" s="83"/>
      <c r="I29" s="83"/>
      <c r="J29" s="83"/>
      <c r="K29" s="83"/>
    </row>
    <row r="30" spans="1:11" x14ac:dyDescent="0.35">
      <c r="A30" s="83"/>
      <c r="B30" s="83"/>
      <c r="C30" s="83"/>
      <c r="D30" s="83"/>
      <c r="E30" s="83"/>
      <c r="F30" s="83"/>
      <c r="G30" s="83"/>
      <c r="H30" s="83"/>
      <c r="I30" s="83"/>
      <c r="J30" s="83"/>
      <c r="K30" s="83"/>
    </row>
    <row r="31" spans="1:11" x14ac:dyDescent="0.35">
      <c r="A31" s="83"/>
      <c r="B31" s="83"/>
      <c r="C31" s="83"/>
      <c r="D31" s="83"/>
      <c r="E31" s="83"/>
      <c r="F31" s="83"/>
      <c r="G31" s="83"/>
      <c r="H31" s="83"/>
      <c r="I31" s="83"/>
      <c r="J31" s="83"/>
      <c r="K31" s="83"/>
    </row>
    <row r="32" spans="1:11" x14ac:dyDescent="0.35">
      <c r="A32" s="83"/>
      <c r="B32" s="83"/>
      <c r="C32" s="83"/>
      <c r="D32" s="83"/>
      <c r="E32" s="83"/>
      <c r="F32" s="83"/>
      <c r="G32" s="83"/>
      <c r="H32" s="83"/>
      <c r="I32" s="83"/>
      <c r="J32" s="83"/>
      <c r="K32" s="83"/>
    </row>
    <row r="33" spans="1:11" x14ac:dyDescent="0.35">
      <c r="A33" s="83"/>
      <c r="B33" s="83"/>
      <c r="C33" s="83"/>
      <c r="D33" s="83"/>
      <c r="E33" s="83"/>
      <c r="F33" s="83"/>
      <c r="G33" s="83"/>
      <c r="H33" s="83"/>
      <c r="I33" s="83"/>
      <c r="J33" s="83"/>
      <c r="K33" s="83"/>
    </row>
    <row r="34" spans="1:11" x14ac:dyDescent="0.35">
      <c r="A34" s="83"/>
      <c r="B34" s="83"/>
      <c r="C34" s="83"/>
      <c r="D34" s="83"/>
      <c r="E34" s="83"/>
      <c r="F34" s="83"/>
      <c r="G34" s="83"/>
      <c r="H34" s="83"/>
      <c r="I34" s="83"/>
      <c r="J34" s="83"/>
      <c r="K34" s="83"/>
    </row>
    <row r="35" spans="1:11" x14ac:dyDescent="0.35">
      <c r="A35" s="83"/>
      <c r="B35" s="83"/>
      <c r="C35" s="83"/>
      <c r="D35" s="83"/>
      <c r="E35" s="83"/>
      <c r="F35" s="83"/>
      <c r="G35" s="83"/>
      <c r="H35" s="83"/>
      <c r="I35" s="83"/>
      <c r="J35" s="83"/>
      <c r="K35" s="83"/>
    </row>
    <row r="36" spans="1:11" x14ac:dyDescent="0.35">
      <c r="A36" s="83"/>
      <c r="B36" s="83"/>
      <c r="C36" s="83"/>
      <c r="D36" s="83"/>
      <c r="E36" s="83"/>
      <c r="F36" s="83"/>
      <c r="G36" s="83"/>
      <c r="H36" s="83"/>
      <c r="I36" s="83"/>
      <c r="J36" s="83"/>
      <c r="K36" s="83"/>
    </row>
    <row r="37" spans="1:11" x14ac:dyDescent="0.35">
      <c r="A37" s="83"/>
      <c r="B37" s="83"/>
      <c r="C37" s="83"/>
      <c r="D37" s="83"/>
      <c r="E37" s="83"/>
      <c r="F37" s="83"/>
      <c r="G37" s="83"/>
      <c r="H37" s="83"/>
      <c r="I37" s="83"/>
      <c r="J37" s="83"/>
      <c r="K37" s="83"/>
    </row>
    <row r="38" spans="1:11" x14ac:dyDescent="0.35">
      <c r="A38" s="83"/>
      <c r="B38" s="83"/>
      <c r="C38" s="83"/>
      <c r="D38" s="83"/>
      <c r="E38" s="83"/>
      <c r="F38" s="83"/>
      <c r="G38" s="83"/>
      <c r="H38" s="83"/>
      <c r="I38" s="83"/>
      <c r="J38" s="83"/>
      <c r="K38" s="83"/>
    </row>
    <row r="39" spans="1:11" x14ac:dyDescent="0.35">
      <c r="A39" s="83"/>
      <c r="B39" s="83"/>
      <c r="C39" s="83"/>
      <c r="D39" s="83"/>
      <c r="E39" s="83"/>
      <c r="F39" s="83"/>
      <c r="G39" s="83"/>
      <c r="H39" s="83"/>
      <c r="I39" s="83"/>
      <c r="J39" s="83"/>
      <c r="K39" s="83"/>
    </row>
    <row r="40" spans="1:11" x14ac:dyDescent="0.35">
      <c r="A40" s="83"/>
      <c r="B40" s="83"/>
      <c r="C40" s="83"/>
      <c r="D40" s="83"/>
      <c r="E40" s="83"/>
      <c r="F40" s="83"/>
      <c r="G40" s="83"/>
      <c r="H40" s="83"/>
      <c r="I40" s="83"/>
      <c r="J40" s="83"/>
      <c r="K40" s="83"/>
    </row>
    <row r="41" spans="1:11" x14ac:dyDescent="0.35">
      <c r="A41" s="83"/>
      <c r="B41" s="83"/>
      <c r="C41" s="83"/>
      <c r="D41" s="83"/>
      <c r="E41" s="83"/>
      <c r="F41" s="83"/>
      <c r="G41" s="83"/>
      <c r="H41" s="83"/>
      <c r="I41" s="83"/>
      <c r="J41" s="83"/>
      <c r="K41" s="83"/>
    </row>
    <row r="42" spans="1:11" x14ac:dyDescent="0.35">
      <c r="A42" s="83"/>
      <c r="B42" s="83"/>
      <c r="C42" s="83"/>
      <c r="D42" s="83"/>
      <c r="E42" s="83"/>
      <c r="F42" s="83"/>
      <c r="G42" s="83"/>
      <c r="H42" s="83"/>
      <c r="I42" s="83"/>
      <c r="J42" s="83"/>
      <c r="K42" s="83"/>
    </row>
    <row r="43" spans="1:11" x14ac:dyDescent="0.35">
      <c r="A43" s="90" t="s">
        <v>300</v>
      </c>
      <c r="B43" s="83"/>
      <c r="C43" s="83"/>
      <c r="D43" s="83"/>
      <c r="E43" s="83"/>
      <c r="F43" s="83"/>
      <c r="G43" s="83"/>
      <c r="H43" s="83"/>
      <c r="I43" s="83"/>
      <c r="J43" s="83"/>
      <c r="K43" s="83"/>
    </row>
    <row r="44" spans="1:11" x14ac:dyDescent="0.35">
      <c r="A44" s="91" t="s">
        <v>299</v>
      </c>
      <c r="B44" s="83"/>
      <c r="C44" s="83"/>
      <c r="D44" s="83"/>
      <c r="E44" s="83"/>
      <c r="F44" s="83"/>
      <c r="G44" s="83"/>
      <c r="H44" s="83"/>
      <c r="I44" s="83"/>
      <c r="J44" s="83"/>
      <c r="K44" s="83"/>
    </row>
    <row r="49" customFormat="1" hidden="1" x14ac:dyDescent="0.35"/>
    <row r="50" customFormat="1" hidden="1" x14ac:dyDescent="0.35"/>
  </sheetData>
  <sheetProtection algorithmName="SHA-512" hashValue="QKjduT7ySBmV8LLEsed8joGc+VWnbwqBFyCIBtO9psqCBRc9aqjesFz06+nPG/CHvaYyN0nY36V+Rbs8HiPwZw==" saltValue="5KaBtXoPClVq6lh/sysEag==" spinCount="100000" sheet="1" objects="1" scenarios="1"/>
  <mergeCells count="4">
    <mergeCell ref="A1:H1"/>
    <mergeCell ref="A2:H2"/>
    <mergeCell ref="A3:H3"/>
    <mergeCell ref="A4:H4"/>
  </mergeCells>
  <pageMargins left="0.25" right="0.25" top="0.5" bottom="0.5" header="0" footer="0.25"/>
  <pageSetup orientation="portrait" r:id="rId1"/>
  <headerFooter>
    <oddFooter xml:space="preserve">&amp;L&amp;"Trade Gothic Next,Regular"&amp;9&amp;K01+048© 2024 NEEA
&amp;"Trade Gothic Next,Bold"neea.org | info@neea.org | 503-688-5400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65006-0389-4FCA-ABC8-93F9109E3789}">
  <dimension ref="A1:G361"/>
  <sheetViews>
    <sheetView zoomScaleNormal="100" workbookViewId="0">
      <selection activeCell="C6" sqref="C6:F6"/>
    </sheetView>
  </sheetViews>
  <sheetFormatPr defaultColWidth="0" defaultRowHeight="11.5" zeroHeight="1" x14ac:dyDescent="0.35"/>
  <cols>
    <col min="1" max="1" width="3.26953125" style="5" customWidth="1"/>
    <col min="2" max="6" width="17.81640625" style="1" customWidth="1"/>
    <col min="7" max="7" width="3.26953125" style="20" customWidth="1"/>
    <col min="8" max="16384" width="8.7265625" style="1" hidden="1"/>
  </cols>
  <sheetData>
    <row r="1" spans="1:7" s="3" customFormat="1" ht="18" customHeight="1" x14ac:dyDescent="0.35">
      <c r="A1" s="24" t="s">
        <v>129</v>
      </c>
      <c r="B1" s="2"/>
      <c r="C1" s="2"/>
      <c r="D1" s="2"/>
      <c r="E1" s="2"/>
      <c r="F1" s="2"/>
      <c r="G1" s="18"/>
    </row>
    <row r="2" spans="1:7" ht="2.5" customHeight="1" x14ac:dyDescent="0.35">
      <c r="A2" s="9"/>
      <c r="B2" s="10"/>
      <c r="C2" s="10"/>
      <c r="D2" s="10"/>
      <c r="E2" s="10"/>
      <c r="F2" s="10"/>
      <c r="G2" s="19"/>
    </row>
    <row r="3" spans="1:7" ht="12.5" x14ac:dyDescent="0.35">
      <c r="A3" s="10"/>
      <c r="B3" s="17" t="s">
        <v>94</v>
      </c>
      <c r="C3" s="10"/>
      <c r="D3" s="10"/>
      <c r="E3" s="10"/>
      <c r="F3" s="10"/>
      <c r="G3" s="19"/>
    </row>
    <row r="4" spans="1:7" ht="30" customHeight="1" x14ac:dyDescent="0.35">
      <c r="A4" s="10"/>
      <c r="B4" s="98" t="s">
        <v>298</v>
      </c>
      <c r="C4" s="98"/>
      <c r="D4" s="98"/>
      <c r="E4" s="98"/>
      <c r="F4" s="98"/>
      <c r="G4" s="19"/>
    </row>
    <row r="5" spans="1:7" ht="3" customHeight="1" x14ac:dyDescent="0.35">
      <c r="A5" s="9"/>
      <c r="B5" s="10"/>
      <c r="C5" s="10"/>
      <c r="D5" s="10"/>
      <c r="E5" s="10"/>
      <c r="F5" s="10"/>
      <c r="G5" s="19"/>
    </row>
    <row r="6" spans="1:7" x14ac:dyDescent="0.25">
      <c r="A6" s="6" t="s">
        <v>2</v>
      </c>
      <c r="B6" s="8" t="s">
        <v>101</v>
      </c>
      <c r="C6" s="96"/>
      <c r="D6" s="96"/>
      <c r="E6" s="96"/>
      <c r="F6" s="96"/>
      <c r="G6" s="19"/>
    </row>
    <row r="7" spans="1:7" ht="3" customHeight="1" x14ac:dyDescent="0.35">
      <c r="A7" s="9"/>
      <c r="B7" s="4"/>
      <c r="C7" s="10"/>
      <c r="D7" s="10"/>
      <c r="E7" s="10"/>
      <c r="F7" s="10"/>
      <c r="G7" s="19"/>
    </row>
    <row r="8" spans="1:7" x14ac:dyDescent="0.25">
      <c r="A8" s="6" t="s">
        <v>3</v>
      </c>
      <c r="B8" s="8" t="s">
        <v>102</v>
      </c>
      <c r="C8" s="96"/>
      <c r="D8" s="96"/>
      <c r="E8" s="96"/>
      <c r="F8" s="96"/>
      <c r="G8" s="19"/>
    </row>
    <row r="9" spans="1:7" ht="3" customHeight="1" x14ac:dyDescent="0.35">
      <c r="A9" s="6"/>
      <c r="B9" s="8"/>
      <c r="C9" s="10"/>
      <c r="D9" s="10"/>
      <c r="E9" s="10"/>
      <c r="F9" s="10"/>
      <c r="G9" s="19"/>
    </row>
    <row r="10" spans="1:7" x14ac:dyDescent="0.25">
      <c r="A10" s="6" t="s">
        <v>4</v>
      </c>
      <c r="B10" s="8" t="s">
        <v>103</v>
      </c>
      <c r="C10" s="96"/>
      <c r="D10" s="96"/>
      <c r="E10" s="96"/>
      <c r="F10" s="96"/>
      <c r="G10" s="19"/>
    </row>
    <row r="11" spans="1:7" ht="3" customHeight="1" x14ac:dyDescent="0.35">
      <c r="A11" s="6"/>
      <c r="B11" s="8"/>
      <c r="C11" s="10"/>
      <c r="D11" s="10"/>
      <c r="E11" s="10"/>
      <c r="F11" s="10"/>
      <c r="G11" s="19"/>
    </row>
    <row r="12" spans="1:7" x14ac:dyDescent="0.25">
      <c r="A12" s="6" t="s">
        <v>5</v>
      </c>
      <c r="B12" s="8" t="s">
        <v>104</v>
      </c>
      <c r="C12" s="96"/>
      <c r="D12" s="96"/>
      <c r="E12" s="96"/>
      <c r="F12" s="96"/>
      <c r="G12" s="19"/>
    </row>
    <row r="13" spans="1:7" ht="3" customHeight="1" x14ac:dyDescent="0.35">
      <c r="A13" s="6"/>
      <c r="B13" s="8"/>
      <c r="C13" s="10"/>
      <c r="D13" s="10"/>
      <c r="E13" s="10"/>
      <c r="F13" s="10"/>
      <c r="G13" s="19"/>
    </row>
    <row r="14" spans="1:7" x14ac:dyDescent="0.25">
      <c r="A14" s="6" t="s">
        <v>5</v>
      </c>
      <c r="B14" s="8" t="s">
        <v>105</v>
      </c>
      <c r="C14" s="96"/>
      <c r="D14" s="96"/>
      <c r="E14" s="96"/>
      <c r="F14" s="96"/>
      <c r="G14" s="19"/>
    </row>
    <row r="15" spans="1:7" ht="5" customHeight="1" x14ac:dyDescent="0.35">
      <c r="A15" s="6"/>
      <c r="B15" s="10"/>
      <c r="C15" s="10"/>
      <c r="D15" s="10"/>
      <c r="E15" s="10"/>
      <c r="F15" s="10"/>
      <c r="G15" s="19"/>
    </row>
    <row r="16" spans="1:7" ht="18" customHeight="1" x14ac:dyDescent="0.35">
      <c r="A16" s="24" t="s">
        <v>130</v>
      </c>
      <c r="B16" s="12"/>
      <c r="C16" s="2"/>
      <c r="D16" s="2"/>
      <c r="E16" s="2"/>
      <c r="F16" s="2"/>
      <c r="G16" s="18"/>
    </row>
    <row r="17" spans="1:7" ht="2.5" customHeight="1" x14ac:dyDescent="0.35">
      <c r="A17" s="9"/>
      <c r="B17" s="10"/>
      <c r="C17" s="10"/>
      <c r="D17" s="10"/>
      <c r="E17" s="10"/>
      <c r="F17" s="10"/>
      <c r="G17" s="19"/>
    </row>
    <row r="18" spans="1:7" ht="12" customHeight="1" x14ac:dyDescent="0.35">
      <c r="A18" s="6" t="s">
        <v>6</v>
      </c>
      <c r="B18" s="102" t="s">
        <v>96</v>
      </c>
      <c r="C18" s="102"/>
      <c r="D18" s="102"/>
      <c r="E18" s="102"/>
      <c r="F18" s="40"/>
      <c r="G18" s="19"/>
    </row>
    <row r="19" spans="1:7" ht="2.5" customHeight="1" x14ac:dyDescent="0.35">
      <c r="A19" s="6"/>
      <c r="B19" s="14"/>
      <c r="C19" s="14"/>
      <c r="D19" s="14"/>
      <c r="E19" s="14"/>
      <c r="F19" s="14"/>
      <c r="G19" s="19"/>
    </row>
    <row r="20" spans="1:7" ht="2.5" customHeight="1" x14ac:dyDescent="0.35">
      <c r="A20" s="6"/>
      <c r="B20" s="11"/>
      <c r="C20" s="11"/>
      <c r="D20" s="11"/>
      <c r="E20" s="4"/>
      <c r="F20" s="11"/>
      <c r="G20" s="19"/>
    </row>
    <row r="21" spans="1:7" ht="12.5" x14ac:dyDescent="0.35">
      <c r="A21" s="6" t="s">
        <v>7</v>
      </c>
      <c r="B21" s="17" t="s">
        <v>97</v>
      </c>
      <c r="C21" s="22"/>
      <c r="D21" s="22"/>
      <c r="E21" s="22"/>
      <c r="F21" s="10"/>
      <c r="G21" s="19"/>
    </row>
    <row r="22" spans="1:7" ht="12.5" x14ac:dyDescent="0.35">
      <c r="A22" s="6"/>
      <c r="B22" s="10"/>
      <c r="C22" s="41"/>
      <c r="D22" s="41"/>
      <c r="E22" s="41"/>
      <c r="F22" s="41"/>
      <c r="G22" s="19" t="s">
        <v>8</v>
      </c>
    </row>
    <row r="23" spans="1:7" ht="2.5" customHeight="1" x14ac:dyDescent="0.35">
      <c r="A23" s="6"/>
      <c r="B23" s="14"/>
      <c r="C23" s="14"/>
      <c r="D23" s="14"/>
      <c r="E23" s="14"/>
      <c r="F23" s="14"/>
      <c r="G23" s="19"/>
    </row>
    <row r="24" spans="1:7" ht="2.5" customHeight="1" x14ac:dyDescent="0.35">
      <c r="A24" s="6"/>
      <c r="B24" s="11"/>
      <c r="C24" s="11"/>
      <c r="D24" s="11"/>
      <c r="E24" s="4"/>
      <c r="F24" s="11"/>
      <c r="G24" s="19"/>
    </row>
    <row r="25" spans="1:7" ht="12.5" x14ac:dyDescent="0.35">
      <c r="A25" s="6"/>
      <c r="B25" s="17" t="s">
        <v>95</v>
      </c>
      <c r="C25" s="4"/>
      <c r="D25" s="10"/>
      <c r="E25" s="10"/>
      <c r="F25" s="10"/>
      <c r="G25" s="19"/>
    </row>
    <row r="26" spans="1:7" x14ac:dyDescent="0.35">
      <c r="A26" s="6"/>
      <c r="B26" s="103" t="s">
        <v>1</v>
      </c>
      <c r="C26" s="7" t="s">
        <v>9</v>
      </c>
      <c r="D26" s="4"/>
      <c r="E26" s="4"/>
      <c r="F26" s="4"/>
      <c r="G26" s="19"/>
    </row>
    <row r="27" spans="1:7" ht="10" customHeight="1" x14ac:dyDescent="0.35">
      <c r="A27" s="6"/>
      <c r="B27" s="103"/>
      <c r="C27" s="15" t="str">
        <f>IF(C$22="","",CONCATENATE(C$22," gal"))</f>
        <v/>
      </c>
      <c r="D27" s="15" t="str">
        <f>IF(D$22="","",CONCATENATE(D$22," gal"))</f>
        <v/>
      </c>
      <c r="E27" s="15" t="str">
        <f>IF(E$22="","",CONCATENATE(E$22," gal"))</f>
        <v/>
      </c>
      <c r="F27" s="15" t="str">
        <f>IF(F$22="","",CONCATENATE(F$22," gal"))</f>
        <v/>
      </c>
      <c r="G27" s="19"/>
    </row>
    <row r="28" spans="1:7" x14ac:dyDescent="0.35">
      <c r="A28" s="6" t="s">
        <v>10</v>
      </c>
      <c r="B28" s="42"/>
      <c r="C28" s="42"/>
      <c r="D28" s="42"/>
      <c r="E28" s="42"/>
      <c r="F28" s="42"/>
      <c r="G28" s="19"/>
    </row>
    <row r="29" spans="1:7" ht="2.5" customHeight="1" x14ac:dyDescent="0.35">
      <c r="A29" s="6"/>
      <c r="B29" s="14"/>
      <c r="C29" s="14"/>
      <c r="D29" s="14"/>
      <c r="E29" s="14"/>
      <c r="F29" s="14"/>
      <c r="G29" s="19"/>
    </row>
    <row r="30" spans="1:7" ht="2.5" customHeight="1" x14ac:dyDescent="0.35">
      <c r="A30" s="6"/>
      <c r="B30" s="11"/>
      <c r="C30" s="11"/>
      <c r="D30" s="11"/>
      <c r="E30" s="4"/>
      <c r="F30" s="11"/>
      <c r="G30" s="19"/>
    </row>
    <row r="31" spans="1:7" ht="12.5" x14ac:dyDescent="0.35">
      <c r="A31" s="6"/>
      <c r="B31" s="17" t="s">
        <v>26</v>
      </c>
      <c r="C31" s="10"/>
      <c r="D31" s="10"/>
      <c r="E31" s="10"/>
      <c r="F31" s="10"/>
      <c r="G31" s="19"/>
    </row>
    <row r="32" spans="1:7" x14ac:dyDescent="0.35">
      <c r="A32" s="6"/>
      <c r="B32" s="103" t="s">
        <v>1</v>
      </c>
      <c r="C32" s="7" t="s">
        <v>9</v>
      </c>
      <c r="D32" s="4"/>
      <c r="E32" s="4"/>
      <c r="F32" s="4"/>
      <c r="G32" s="19"/>
    </row>
    <row r="33" spans="1:7" ht="10" customHeight="1" x14ac:dyDescent="0.35">
      <c r="A33" s="6"/>
      <c r="B33" s="103"/>
      <c r="C33" s="15" t="str">
        <f>IF(C$22="","",CONCATENATE(C$22," gal"))</f>
        <v/>
      </c>
      <c r="D33" s="15" t="str">
        <f>IF(D$22="","",CONCATENATE(D$22," gal"))</f>
        <v/>
      </c>
      <c r="E33" s="15" t="str">
        <f>IF(E$22="","",CONCATENATE(E$22," gal"))</f>
        <v/>
      </c>
      <c r="F33" s="15" t="str">
        <f>IF(F$22="","",CONCATENATE(F$22," gal"))</f>
        <v/>
      </c>
      <c r="G33" s="19"/>
    </row>
    <row r="34" spans="1:7" x14ac:dyDescent="0.35">
      <c r="A34" s="6" t="s">
        <v>11</v>
      </c>
      <c r="B34" s="43"/>
      <c r="C34" s="43"/>
      <c r="D34" s="43"/>
      <c r="E34" s="43"/>
      <c r="F34" s="43"/>
      <c r="G34" s="19"/>
    </row>
    <row r="35" spans="1:7" x14ac:dyDescent="0.35">
      <c r="A35" s="6" t="s">
        <v>12</v>
      </c>
      <c r="B35" s="44"/>
      <c r="C35" s="44"/>
      <c r="D35" s="44"/>
      <c r="E35" s="44"/>
      <c r="F35" s="44"/>
      <c r="G35" s="19"/>
    </row>
    <row r="36" spans="1:7" x14ac:dyDescent="0.35">
      <c r="A36" s="6" t="s">
        <v>13</v>
      </c>
      <c r="B36" s="44"/>
      <c r="C36" s="44"/>
      <c r="D36" s="44"/>
      <c r="E36" s="44"/>
      <c r="F36" s="44"/>
      <c r="G36" s="19"/>
    </row>
    <row r="37" spans="1:7" x14ac:dyDescent="0.35">
      <c r="A37" s="6" t="s">
        <v>14</v>
      </c>
      <c r="B37" s="44"/>
      <c r="C37" s="44"/>
      <c r="D37" s="44"/>
      <c r="E37" s="44"/>
      <c r="F37" s="44"/>
      <c r="G37" s="19"/>
    </row>
    <row r="38" spans="1:7" x14ac:dyDescent="0.35">
      <c r="A38" s="6" t="s">
        <v>15</v>
      </c>
      <c r="B38" s="44"/>
      <c r="C38" s="44"/>
      <c r="D38" s="44"/>
      <c r="E38" s="44"/>
      <c r="F38" s="44"/>
      <c r="G38" s="19"/>
    </row>
    <row r="39" spans="1:7" x14ac:dyDescent="0.35">
      <c r="A39" s="6" t="s">
        <v>16</v>
      </c>
      <c r="B39" s="44"/>
      <c r="C39" s="44"/>
      <c r="D39" s="44"/>
      <c r="E39" s="44"/>
      <c r="F39" s="44"/>
      <c r="G39" s="19"/>
    </row>
    <row r="40" spans="1:7" x14ac:dyDescent="0.35">
      <c r="A40" s="6" t="s">
        <v>17</v>
      </c>
      <c r="B40" s="44"/>
      <c r="C40" s="44"/>
      <c r="D40" s="44"/>
      <c r="E40" s="44"/>
      <c r="F40" s="44"/>
      <c r="G40" s="19"/>
    </row>
    <row r="41" spans="1:7" x14ac:dyDescent="0.35">
      <c r="A41" s="6" t="s">
        <v>18</v>
      </c>
      <c r="B41" s="44"/>
      <c r="C41" s="44"/>
      <c r="D41" s="44"/>
      <c r="E41" s="44"/>
      <c r="F41" s="44"/>
      <c r="G41" s="19"/>
    </row>
    <row r="42" spans="1:7" x14ac:dyDescent="0.35">
      <c r="A42" s="6" t="s">
        <v>19</v>
      </c>
      <c r="B42" s="44"/>
      <c r="C42" s="44"/>
      <c r="D42" s="44"/>
      <c r="E42" s="44"/>
      <c r="F42" s="44"/>
      <c r="G42" s="19"/>
    </row>
    <row r="43" spans="1:7" x14ac:dyDescent="0.35">
      <c r="A43" s="6" t="s">
        <v>20</v>
      </c>
      <c r="B43" s="44"/>
      <c r="C43" s="44"/>
      <c r="D43" s="44"/>
      <c r="E43" s="44"/>
      <c r="F43" s="44"/>
      <c r="G43" s="19"/>
    </row>
    <row r="44" spans="1:7" x14ac:dyDescent="0.35">
      <c r="A44" s="6" t="s">
        <v>21</v>
      </c>
      <c r="B44" s="44"/>
      <c r="C44" s="44"/>
      <c r="D44" s="44"/>
      <c r="E44" s="44"/>
      <c r="F44" s="44"/>
      <c r="G44" s="19"/>
    </row>
    <row r="45" spans="1:7" x14ac:dyDescent="0.35">
      <c r="A45" s="6" t="s">
        <v>22</v>
      </c>
      <c r="B45" s="44"/>
      <c r="C45" s="44"/>
      <c r="D45" s="44"/>
      <c r="E45" s="44"/>
      <c r="F45" s="44"/>
      <c r="G45" s="19"/>
    </row>
    <row r="46" spans="1:7" x14ac:dyDescent="0.35">
      <c r="A46" s="6" t="s">
        <v>23</v>
      </c>
      <c r="B46" s="44"/>
      <c r="C46" s="44"/>
      <c r="D46" s="44"/>
      <c r="E46" s="44"/>
      <c r="F46" s="44"/>
      <c r="G46" s="19"/>
    </row>
    <row r="47" spans="1:7" x14ac:dyDescent="0.35">
      <c r="A47" s="6" t="s">
        <v>24</v>
      </c>
      <c r="B47" s="44"/>
      <c r="C47" s="44"/>
      <c r="D47" s="44"/>
      <c r="E47" s="44"/>
      <c r="F47" s="44"/>
      <c r="G47" s="19"/>
    </row>
    <row r="48" spans="1:7" x14ac:dyDescent="0.35">
      <c r="A48" s="6" t="s">
        <v>25</v>
      </c>
      <c r="B48" s="45"/>
      <c r="C48" s="45"/>
      <c r="D48" s="45"/>
      <c r="E48" s="45"/>
      <c r="F48" s="45"/>
      <c r="G48" s="19"/>
    </row>
    <row r="49" spans="1:7" ht="5" customHeight="1" x14ac:dyDescent="0.35">
      <c r="A49" s="6"/>
      <c r="B49" s="10"/>
      <c r="C49" s="10"/>
      <c r="D49" s="10"/>
      <c r="E49" s="10"/>
      <c r="F49" s="10"/>
      <c r="G49" s="19"/>
    </row>
    <row r="50" spans="1:7" ht="18" customHeight="1" x14ac:dyDescent="0.35">
      <c r="A50" s="24" t="s">
        <v>131</v>
      </c>
      <c r="B50" s="12"/>
      <c r="C50" s="2"/>
      <c r="D50" s="2"/>
      <c r="E50" s="2"/>
      <c r="F50" s="2"/>
      <c r="G50" s="18"/>
    </row>
    <row r="51" spans="1:7" ht="2.5" customHeight="1" x14ac:dyDescent="0.35">
      <c r="A51" s="9"/>
      <c r="B51" s="10"/>
      <c r="C51" s="10"/>
      <c r="D51" s="10"/>
      <c r="E51" s="10"/>
      <c r="F51" s="10"/>
      <c r="G51" s="19"/>
    </row>
    <row r="52" spans="1:7" ht="12" x14ac:dyDescent="0.35">
      <c r="A52" s="6" t="s">
        <v>27</v>
      </c>
      <c r="B52" s="99" t="s">
        <v>84</v>
      </c>
      <c r="C52" s="99"/>
      <c r="D52" s="99"/>
      <c r="E52" s="99"/>
      <c r="F52" s="42"/>
      <c r="G52" s="19"/>
    </row>
    <row r="53" spans="1:7" ht="2.5" customHeight="1" x14ac:dyDescent="0.35">
      <c r="A53" s="6"/>
      <c r="B53" s="104"/>
      <c r="C53" s="104"/>
      <c r="D53" s="104"/>
      <c r="E53" s="104"/>
      <c r="F53" s="104"/>
      <c r="G53" s="19"/>
    </row>
    <row r="54" spans="1:7" ht="2.5" customHeight="1" x14ac:dyDescent="0.35">
      <c r="A54" s="6"/>
      <c r="B54" s="11"/>
      <c r="C54" s="11"/>
      <c r="D54" s="11"/>
      <c r="E54" s="4"/>
      <c r="F54" s="11"/>
      <c r="G54" s="19"/>
    </row>
    <row r="55" spans="1:7" ht="12" x14ac:dyDescent="0.35">
      <c r="A55" s="6" t="s">
        <v>28</v>
      </c>
      <c r="B55" s="99" t="s">
        <v>112</v>
      </c>
      <c r="C55" s="99"/>
      <c r="D55" s="99"/>
      <c r="E55" s="101"/>
      <c r="F55" s="46"/>
      <c r="G55" s="19"/>
    </row>
    <row r="56" spans="1:7" ht="2.5" customHeight="1" x14ac:dyDescent="0.35">
      <c r="A56" s="6"/>
      <c r="B56" s="104"/>
      <c r="C56" s="104"/>
      <c r="D56" s="104"/>
      <c r="E56" s="104"/>
      <c r="F56" s="104"/>
      <c r="G56" s="19"/>
    </row>
    <row r="57" spans="1:7" ht="2.5" customHeight="1" x14ac:dyDescent="0.35">
      <c r="A57" s="6"/>
      <c r="B57" s="11"/>
      <c r="C57" s="11"/>
      <c r="D57" s="11"/>
      <c r="E57" s="4"/>
      <c r="F57" s="10"/>
      <c r="G57" s="19"/>
    </row>
    <row r="58" spans="1:7" ht="24" customHeight="1" x14ac:dyDescent="0.35">
      <c r="A58" s="6" t="s">
        <v>29</v>
      </c>
      <c r="B58" s="100" t="s">
        <v>113</v>
      </c>
      <c r="C58" s="100"/>
      <c r="D58" s="100"/>
      <c r="E58" s="100"/>
      <c r="F58" s="46"/>
      <c r="G58" s="19"/>
    </row>
    <row r="59" spans="1:7" ht="2.5" customHeight="1" x14ac:dyDescent="0.35">
      <c r="A59" s="6"/>
      <c r="B59" s="104"/>
      <c r="C59" s="104"/>
      <c r="D59" s="104"/>
      <c r="E59" s="104"/>
      <c r="F59" s="104"/>
      <c r="G59" s="19"/>
    </row>
    <row r="60" spans="1:7" ht="2.5" customHeight="1" x14ac:dyDescent="0.35">
      <c r="A60" s="6"/>
      <c r="B60" s="11"/>
      <c r="C60" s="11"/>
      <c r="D60" s="11"/>
      <c r="E60" s="4"/>
      <c r="F60" s="10"/>
      <c r="G60" s="19"/>
    </row>
    <row r="61" spans="1:7" ht="24" customHeight="1" x14ac:dyDescent="0.35">
      <c r="A61" s="6" t="s">
        <v>30</v>
      </c>
      <c r="B61" s="100" t="s">
        <v>111</v>
      </c>
      <c r="C61" s="100"/>
      <c r="D61" s="100"/>
      <c r="E61" s="100"/>
      <c r="F61" s="46"/>
      <c r="G61" s="19"/>
    </row>
    <row r="62" spans="1:7" ht="2.5" customHeight="1" x14ac:dyDescent="0.35">
      <c r="A62" s="6"/>
      <c r="B62" s="104"/>
      <c r="C62" s="104"/>
      <c r="D62" s="104"/>
      <c r="E62" s="104"/>
      <c r="F62" s="104"/>
      <c r="G62" s="19"/>
    </row>
    <row r="63" spans="1:7" ht="2.5" customHeight="1" x14ac:dyDescent="0.35">
      <c r="A63" s="6"/>
      <c r="B63" s="9"/>
      <c r="C63" s="10"/>
      <c r="D63" s="10"/>
      <c r="E63" s="10"/>
      <c r="F63" s="10"/>
      <c r="G63" s="19"/>
    </row>
    <row r="64" spans="1:7" ht="12" x14ac:dyDescent="0.35">
      <c r="A64" s="6" t="s">
        <v>31</v>
      </c>
      <c r="B64" s="99" t="s">
        <v>87</v>
      </c>
      <c r="C64" s="99"/>
      <c r="D64" s="99"/>
      <c r="E64" s="99"/>
      <c r="F64" s="40"/>
      <c r="G64" s="19" t="s">
        <v>93</v>
      </c>
    </row>
    <row r="65" spans="1:7" ht="2.5" customHeight="1" x14ac:dyDescent="0.35">
      <c r="A65" s="6"/>
      <c r="B65" s="104"/>
      <c r="C65" s="104"/>
      <c r="D65" s="104"/>
      <c r="E65" s="104"/>
      <c r="F65" s="104"/>
      <c r="G65" s="19"/>
    </row>
    <row r="66" spans="1:7" ht="2.5" customHeight="1" x14ac:dyDescent="0.35">
      <c r="A66" s="6"/>
      <c r="B66" s="9"/>
      <c r="C66" s="10"/>
      <c r="D66" s="10"/>
      <c r="E66" s="10"/>
      <c r="F66" s="10"/>
      <c r="G66" s="19"/>
    </row>
    <row r="67" spans="1:7" ht="12" x14ac:dyDescent="0.35">
      <c r="A67" s="6" t="s">
        <v>32</v>
      </c>
      <c r="B67" s="99" t="s">
        <v>86</v>
      </c>
      <c r="C67" s="99"/>
      <c r="D67" s="99"/>
      <c r="E67" s="99"/>
      <c r="F67" s="40"/>
      <c r="G67" s="19" t="s">
        <v>0</v>
      </c>
    </row>
    <row r="68" spans="1:7" ht="2.5" customHeight="1" x14ac:dyDescent="0.35">
      <c r="A68" s="6"/>
      <c r="B68" s="104"/>
      <c r="C68" s="104"/>
      <c r="D68" s="104"/>
      <c r="E68" s="104"/>
      <c r="F68" s="104"/>
      <c r="G68" s="19"/>
    </row>
    <row r="69" spans="1:7" ht="2.5" customHeight="1" x14ac:dyDescent="0.35">
      <c r="A69" s="6"/>
      <c r="B69" s="9"/>
      <c r="C69" s="10"/>
      <c r="D69" s="10"/>
      <c r="E69" s="10"/>
      <c r="F69" s="10"/>
      <c r="G69" s="19"/>
    </row>
    <row r="70" spans="1:7" ht="12" x14ac:dyDescent="0.35">
      <c r="A70" s="6" t="s">
        <v>33</v>
      </c>
      <c r="B70" s="99" t="s">
        <v>88</v>
      </c>
      <c r="C70" s="99"/>
      <c r="D70" s="99"/>
      <c r="E70" s="99"/>
      <c r="F70" s="47"/>
      <c r="G70" s="19"/>
    </row>
    <row r="71" spans="1:7" ht="2.5" customHeight="1" x14ac:dyDescent="0.35">
      <c r="A71" s="6"/>
      <c r="B71" s="104"/>
      <c r="C71" s="104"/>
      <c r="D71" s="104"/>
      <c r="E71" s="104"/>
      <c r="F71" s="104"/>
      <c r="G71" s="19"/>
    </row>
    <row r="72" spans="1:7" ht="2.5" customHeight="1" x14ac:dyDescent="0.35">
      <c r="A72" s="6"/>
      <c r="B72" s="10"/>
      <c r="C72" s="10"/>
      <c r="D72" s="10"/>
      <c r="E72" s="10"/>
      <c r="F72" s="10"/>
      <c r="G72" s="19"/>
    </row>
    <row r="73" spans="1:7" ht="12" x14ac:dyDescent="0.35">
      <c r="A73" s="6" t="s">
        <v>34</v>
      </c>
      <c r="B73" s="99" t="s">
        <v>85</v>
      </c>
      <c r="C73" s="99"/>
      <c r="D73" s="99"/>
      <c r="E73" s="99"/>
      <c r="F73" s="48"/>
      <c r="G73" s="19"/>
    </row>
    <row r="74" spans="1:7" ht="2.5" customHeight="1" x14ac:dyDescent="0.35">
      <c r="A74" s="6"/>
      <c r="B74" s="9"/>
      <c r="C74" s="109"/>
      <c r="D74" s="109"/>
      <c r="E74" s="109"/>
      <c r="F74" s="109"/>
      <c r="G74" s="19"/>
    </row>
    <row r="75" spans="1:7" ht="2.5" customHeight="1" x14ac:dyDescent="0.35">
      <c r="A75" s="6"/>
      <c r="B75" s="9"/>
      <c r="C75" s="10"/>
      <c r="D75" s="10"/>
      <c r="E75" s="10"/>
      <c r="F75" s="10"/>
      <c r="G75" s="19"/>
    </row>
    <row r="76" spans="1:7" ht="12.5" x14ac:dyDescent="0.35">
      <c r="A76" s="6" t="s">
        <v>35</v>
      </c>
      <c r="B76" s="9"/>
      <c r="C76" s="100" t="s">
        <v>264</v>
      </c>
      <c r="D76" s="100"/>
      <c r="E76" s="100"/>
      <c r="F76" s="47"/>
      <c r="G76" s="19"/>
    </row>
    <row r="77" spans="1:7" ht="2.5" customHeight="1" x14ac:dyDescent="0.35">
      <c r="A77" s="6"/>
      <c r="B77" s="9"/>
      <c r="C77" s="109"/>
      <c r="D77" s="109"/>
      <c r="E77" s="109"/>
      <c r="F77" s="109"/>
      <c r="G77" s="19"/>
    </row>
    <row r="78" spans="1:7" ht="2.5" customHeight="1" x14ac:dyDescent="0.35">
      <c r="A78" s="6"/>
      <c r="B78" s="9"/>
      <c r="C78" s="10"/>
      <c r="D78" s="10"/>
      <c r="E78" s="10"/>
      <c r="F78" s="10"/>
      <c r="G78" s="19"/>
    </row>
    <row r="79" spans="1:7" ht="12.5" x14ac:dyDescent="0.35">
      <c r="A79" s="6" t="s">
        <v>36</v>
      </c>
      <c r="B79" s="9"/>
      <c r="C79" s="17" t="s">
        <v>90</v>
      </c>
      <c r="D79" s="10"/>
      <c r="E79" s="10"/>
      <c r="F79" s="49"/>
      <c r="G79" s="19" t="s">
        <v>89</v>
      </c>
    </row>
    <row r="80" spans="1:7" ht="3" customHeight="1" x14ac:dyDescent="0.35">
      <c r="A80" s="6"/>
      <c r="B80" s="104"/>
      <c r="C80" s="104"/>
      <c r="D80" s="104"/>
      <c r="E80" s="104"/>
      <c r="F80" s="104"/>
      <c r="G80" s="19"/>
    </row>
    <row r="81" spans="1:7" ht="3" customHeight="1" x14ac:dyDescent="0.35">
      <c r="A81" s="6"/>
      <c r="B81" s="9"/>
      <c r="C81" s="10"/>
      <c r="D81" s="10"/>
      <c r="E81" s="10"/>
      <c r="F81" s="10"/>
      <c r="G81" s="19"/>
    </row>
    <row r="82" spans="1:7" ht="12.5" x14ac:dyDescent="0.35">
      <c r="A82" s="6" t="s">
        <v>37</v>
      </c>
      <c r="B82" s="17" t="s">
        <v>91</v>
      </c>
      <c r="C82" s="10"/>
      <c r="D82" s="10"/>
      <c r="E82" s="10"/>
      <c r="F82" s="49"/>
      <c r="G82" s="19" t="s">
        <v>89</v>
      </c>
    </row>
    <row r="83" spans="1:7" ht="3" customHeight="1" x14ac:dyDescent="0.35">
      <c r="A83" s="6"/>
      <c r="B83" s="104"/>
      <c r="C83" s="104"/>
      <c r="D83" s="104"/>
      <c r="E83" s="104"/>
      <c r="F83" s="104"/>
      <c r="G83" s="19"/>
    </row>
    <row r="84" spans="1:7" ht="3" customHeight="1" x14ac:dyDescent="0.35">
      <c r="A84" s="6"/>
      <c r="B84" s="9"/>
      <c r="C84" s="10"/>
      <c r="D84" s="10"/>
      <c r="E84" s="10"/>
      <c r="F84" s="10"/>
      <c r="G84" s="19"/>
    </row>
    <row r="85" spans="1:7" ht="12.5" x14ac:dyDescent="0.35">
      <c r="A85" s="6" t="s">
        <v>38</v>
      </c>
      <c r="B85" s="17" t="s">
        <v>92</v>
      </c>
      <c r="C85" s="10"/>
      <c r="D85" s="10"/>
      <c r="E85" s="10"/>
      <c r="F85" s="49"/>
      <c r="G85" s="19" t="s">
        <v>89</v>
      </c>
    </row>
    <row r="86" spans="1:7" ht="5" customHeight="1" x14ac:dyDescent="0.35">
      <c r="A86" s="6"/>
      <c r="B86" s="10"/>
      <c r="C86" s="10"/>
      <c r="D86" s="10"/>
      <c r="E86" s="10"/>
      <c r="F86" s="10"/>
      <c r="G86" s="19"/>
    </row>
    <row r="87" spans="1:7" ht="18" customHeight="1" x14ac:dyDescent="0.35">
      <c r="A87" s="24" t="s">
        <v>132</v>
      </c>
      <c r="B87" s="12"/>
      <c r="C87" s="2"/>
      <c r="D87" s="2"/>
      <c r="E87" s="2"/>
      <c r="F87" s="2"/>
      <c r="G87" s="18"/>
    </row>
    <row r="88" spans="1:7" ht="2.5" customHeight="1" x14ac:dyDescent="0.35">
      <c r="A88" s="9"/>
      <c r="B88" s="10"/>
      <c r="C88" s="10"/>
      <c r="D88" s="10"/>
      <c r="E88" s="10"/>
      <c r="F88" s="10"/>
      <c r="G88" s="19"/>
    </row>
    <row r="89" spans="1:7" ht="12" x14ac:dyDescent="0.35">
      <c r="A89" s="6" t="s">
        <v>39</v>
      </c>
      <c r="B89" s="17" t="s">
        <v>107</v>
      </c>
      <c r="C89" s="50"/>
      <c r="D89" s="17"/>
      <c r="E89" s="17"/>
      <c r="F89" s="17"/>
      <c r="G89" s="19"/>
    </row>
    <row r="90" spans="1:7" ht="2.5" customHeight="1" x14ac:dyDescent="0.35">
      <c r="A90" s="9"/>
      <c r="B90" s="17"/>
      <c r="C90" s="17"/>
      <c r="D90" s="17"/>
      <c r="E90" s="17"/>
      <c r="F90" s="17"/>
      <c r="G90" s="19"/>
    </row>
    <row r="91" spans="1:7" ht="12" x14ac:dyDescent="0.35">
      <c r="A91" s="6" t="s">
        <v>40</v>
      </c>
      <c r="B91" s="23" t="s">
        <v>110</v>
      </c>
      <c r="C91" s="106"/>
      <c r="D91" s="107"/>
      <c r="E91" s="107"/>
      <c r="F91" s="108"/>
      <c r="G91" s="19"/>
    </row>
    <row r="92" spans="1:7" ht="2.5" customHeight="1" x14ac:dyDescent="0.35">
      <c r="A92" s="6"/>
      <c r="B92" s="105"/>
      <c r="C92" s="105"/>
      <c r="D92" s="105"/>
      <c r="E92" s="105"/>
      <c r="F92" s="105"/>
      <c r="G92" s="19"/>
    </row>
    <row r="93" spans="1:7" ht="2.5" customHeight="1" x14ac:dyDescent="0.35">
      <c r="A93" s="6"/>
      <c r="B93" s="17"/>
      <c r="C93" s="17"/>
      <c r="D93" s="17"/>
      <c r="E93" s="17"/>
      <c r="F93" s="17"/>
      <c r="G93" s="19"/>
    </row>
    <row r="94" spans="1:7" ht="12" x14ac:dyDescent="0.35">
      <c r="A94" s="6" t="s">
        <v>41</v>
      </c>
      <c r="B94" s="17" t="s">
        <v>108</v>
      </c>
      <c r="C94" s="50"/>
      <c r="D94" s="17"/>
      <c r="E94" s="17"/>
      <c r="F94" s="17"/>
      <c r="G94" s="19"/>
    </row>
    <row r="95" spans="1:7" ht="2.5" customHeight="1" x14ac:dyDescent="0.35">
      <c r="A95" s="9"/>
      <c r="B95" s="23"/>
      <c r="C95" s="17"/>
      <c r="D95" s="17"/>
      <c r="E95" s="17"/>
      <c r="F95" s="17"/>
      <c r="G95" s="19"/>
    </row>
    <row r="96" spans="1:7" ht="12" x14ac:dyDescent="0.35">
      <c r="A96" s="6" t="s">
        <v>42</v>
      </c>
      <c r="B96" s="23" t="s">
        <v>110</v>
      </c>
      <c r="C96" s="106"/>
      <c r="D96" s="107"/>
      <c r="E96" s="107"/>
      <c r="F96" s="108"/>
      <c r="G96" s="19"/>
    </row>
    <row r="97" spans="1:7" ht="2.5" customHeight="1" x14ac:dyDescent="0.35">
      <c r="A97" s="6"/>
      <c r="B97" s="105"/>
      <c r="C97" s="105"/>
      <c r="D97" s="105"/>
      <c r="E97" s="105"/>
      <c r="F97" s="105"/>
      <c r="G97" s="19"/>
    </row>
    <row r="98" spans="1:7" ht="2.5" customHeight="1" x14ac:dyDescent="0.35">
      <c r="A98" s="6"/>
      <c r="B98" s="17"/>
      <c r="C98" s="17"/>
      <c r="D98" s="17"/>
      <c r="E98" s="17"/>
      <c r="F98" s="17"/>
      <c r="G98" s="19"/>
    </row>
    <row r="99" spans="1:7" ht="12" x14ac:dyDescent="0.35">
      <c r="A99" s="6" t="s">
        <v>43</v>
      </c>
      <c r="B99" s="17" t="s">
        <v>109</v>
      </c>
      <c r="C99" s="50"/>
      <c r="D99" s="17"/>
      <c r="E99" s="17"/>
      <c r="F99" s="17"/>
      <c r="G99" s="19"/>
    </row>
    <row r="100" spans="1:7" ht="2.5" customHeight="1" x14ac:dyDescent="0.35">
      <c r="A100" s="6"/>
      <c r="B100" s="105"/>
      <c r="C100" s="105"/>
      <c r="D100" s="105"/>
      <c r="E100" s="105"/>
      <c r="F100" s="105"/>
      <c r="G100" s="19"/>
    </row>
    <row r="101" spans="1:7" ht="2.5" customHeight="1" x14ac:dyDescent="0.35">
      <c r="A101" s="6"/>
      <c r="B101" s="17"/>
      <c r="C101" s="17"/>
      <c r="D101" s="17"/>
      <c r="E101" s="17"/>
      <c r="F101" s="17"/>
      <c r="G101" s="19"/>
    </row>
    <row r="102" spans="1:7" ht="12" x14ac:dyDescent="0.35">
      <c r="A102" s="6" t="s">
        <v>44</v>
      </c>
      <c r="B102" s="17" t="s">
        <v>106</v>
      </c>
      <c r="C102" s="17"/>
      <c r="D102" s="17"/>
      <c r="E102" s="17"/>
      <c r="F102" s="17"/>
      <c r="G102" s="19"/>
    </row>
    <row r="103" spans="1:7" ht="2.5" customHeight="1" x14ac:dyDescent="0.35">
      <c r="A103" s="6"/>
      <c r="B103" s="17"/>
      <c r="C103" s="17"/>
      <c r="D103" s="17"/>
      <c r="E103" s="17"/>
      <c r="F103" s="17"/>
      <c r="G103" s="19"/>
    </row>
    <row r="104" spans="1:7" ht="12" x14ac:dyDescent="0.35">
      <c r="A104" s="6" t="s">
        <v>44</v>
      </c>
      <c r="B104" s="8" t="s">
        <v>98</v>
      </c>
      <c r="C104" s="51"/>
      <c r="D104" s="19" t="s">
        <v>100</v>
      </c>
      <c r="E104" s="17"/>
      <c r="F104" s="17"/>
      <c r="G104" s="19"/>
    </row>
    <row r="105" spans="1:7" ht="2.5" customHeight="1" x14ac:dyDescent="0.35">
      <c r="A105" s="9"/>
      <c r="B105" s="23"/>
      <c r="C105" s="17"/>
      <c r="D105" s="17"/>
      <c r="E105" s="17"/>
      <c r="F105" s="17"/>
      <c r="G105" s="19"/>
    </row>
    <row r="106" spans="1:7" ht="12" x14ac:dyDescent="0.35">
      <c r="A106" s="6" t="s">
        <v>45</v>
      </c>
      <c r="B106" s="8" t="s">
        <v>99</v>
      </c>
      <c r="C106" s="51"/>
      <c r="D106" s="19" t="s">
        <v>100</v>
      </c>
      <c r="E106" s="17"/>
      <c r="F106" s="17"/>
      <c r="G106" s="19"/>
    </row>
    <row r="107" spans="1:7" ht="2.5" customHeight="1" x14ac:dyDescent="0.35">
      <c r="A107" s="6"/>
      <c r="B107" s="105"/>
      <c r="C107" s="105"/>
      <c r="D107" s="105"/>
      <c r="E107" s="105"/>
      <c r="F107" s="105"/>
      <c r="G107" s="19"/>
    </row>
    <row r="108" spans="1:7" ht="2.5" customHeight="1" x14ac:dyDescent="0.35">
      <c r="A108" s="6"/>
      <c r="B108" s="17"/>
      <c r="C108" s="17"/>
      <c r="D108" s="17"/>
      <c r="E108" s="17"/>
      <c r="F108" s="17"/>
      <c r="G108" s="19"/>
    </row>
    <row r="109" spans="1:7" ht="12" x14ac:dyDescent="0.35">
      <c r="A109" s="6" t="s">
        <v>46</v>
      </c>
      <c r="B109" s="17" t="s">
        <v>47</v>
      </c>
      <c r="C109" s="50"/>
      <c r="D109" s="17"/>
      <c r="E109" s="17"/>
      <c r="F109" s="17"/>
      <c r="G109" s="19"/>
    </row>
    <row r="110" spans="1:7" ht="5" customHeight="1" x14ac:dyDescent="0.35">
      <c r="A110" s="6"/>
      <c r="B110" s="10"/>
      <c r="C110" s="10"/>
      <c r="D110" s="10"/>
      <c r="E110" s="10"/>
      <c r="F110" s="10"/>
      <c r="G110" s="19"/>
    </row>
    <row r="111" spans="1:7" ht="18" customHeight="1" x14ac:dyDescent="0.35">
      <c r="A111" s="24" t="s">
        <v>133</v>
      </c>
      <c r="B111" s="12"/>
      <c r="C111" s="2"/>
      <c r="D111" s="2"/>
      <c r="E111" s="2"/>
      <c r="F111" s="2"/>
      <c r="G111" s="18"/>
    </row>
    <row r="112" spans="1:7" ht="2.5" customHeight="1" x14ac:dyDescent="0.35">
      <c r="A112" s="9"/>
      <c r="B112" s="10"/>
      <c r="C112" s="10"/>
      <c r="D112" s="10"/>
      <c r="E112" s="10"/>
      <c r="F112" s="10"/>
      <c r="G112" s="19"/>
    </row>
    <row r="113" spans="1:7" ht="12" x14ac:dyDescent="0.35">
      <c r="A113" s="6" t="s">
        <v>140</v>
      </c>
      <c r="B113" s="99" t="s">
        <v>265</v>
      </c>
      <c r="C113" s="99"/>
      <c r="D113" s="99"/>
      <c r="E113" s="99"/>
      <c r="F113" s="46"/>
      <c r="G113" s="19"/>
    </row>
    <row r="114" spans="1:7" ht="3" customHeight="1" x14ac:dyDescent="0.35">
      <c r="A114" s="6"/>
      <c r="B114" s="104"/>
      <c r="C114" s="104"/>
      <c r="D114" s="104"/>
      <c r="E114" s="104"/>
      <c r="F114" s="104"/>
      <c r="G114" s="19"/>
    </row>
    <row r="115" spans="1:7" ht="3" customHeight="1" x14ac:dyDescent="0.35">
      <c r="A115" s="6"/>
      <c r="B115" s="9"/>
      <c r="C115" s="10"/>
      <c r="D115" s="10"/>
      <c r="E115" s="10"/>
      <c r="F115" s="10"/>
      <c r="G115" s="19"/>
    </row>
    <row r="116" spans="1:7" ht="12" x14ac:dyDescent="0.35">
      <c r="A116" s="6" t="s">
        <v>141</v>
      </c>
      <c r="B116" s="23" t="s">
        <v>139</v>
      </c>
      <c r="C116" s="46"/>
      <c r="D116" s="17"/>
      <c r="E116" s="17"/>
      <c r="F116" s="17"/>
      <c r="G116" s="19"/>
    </row>
    <row r="117" spans="1:7" ht="2.5" customHeight="1" x14ac:dyDescent="0.35">
      <c r="A117" s="9"/>
      <c r="B117" s="17"/>
      <c r="C117" s="17"/>
      <c r="D117" s="17"/>
      <c r="E117" s="17"/>
      <c r="F117" s="17"/>
      <c r="G117" s="19"/>
    </row>
    <row r="118" spans="1:7" ht="12" x14ac:dyDescent="0.35">
      <c r="A118" s="6" t="s">
        <v>142</v>
      </c>
      <c r="B118" s="23" t="s">
        <v>138</v>
      </c>
      <c r="C118" s="106"/>
      <c r="D118" s="107"/>
      <c r="E118" s="107"/>
      <c r="F118" s="108"/>
      <c r="G118" s="19"/>
    </row>
    <row r="119" spans="1:7" ht="3" customHeight="1" x14ac:dyDescent="0.35">
      <c r="A119" s="6"/>
      <c r="B119" s="104"/>
      <c r="C119" s="104"/>
      <c r="D119" s="104"/>
      <c r="E119" s="104"/>
      <c r="F119" s="104"/>
      <c r="G119" s="19"/>
    </row>
    <row r="120" spans="1:7" ht="3" customHeight="1" x14ac:dyDescent="0.35">
      <c r="A120" s="6"/>
      <c r="B120" s="9"/>
      <c r="C120" s="10"/>
      <c r="D120" s="10"/>
      <c r="E120" s="10"/>
      <c r="F120" s="10"/>
      <c r="G120" s="19"/>
    </row>
    <row r="121" spans="1:7" ht="12" x14ac:dyDescent="0.35">
      <c r="A121" s="6" t="s">
        <v>143</v>
      </c>
      <c r="B121" s="23" t="s">
        <v>301</v>
      </c>
      <c r="C121" s="46"/>
      <c r="D121" s="17"/>
      <c r="E121" s="17"/>
      <c r="F121" s="17"/>
      <c r="G121" s="19"/>
    </row>
    <row r="122" spans="1:7" ht="2.5" customHeight="1" x14ac:dyDescent="0.35">
      <c r="A122" s="6"/>
      <c r="B122" s="104"/>
      <c r="C122" s="104"/>
      <c r="D122" s="104"/>
      <c r="E122" s="104"/>
      <c r="F122" s="104"/>
      <c r="G122" s="19"/>
    </row>
    <row r="123" spans="1:7" ht="2.5" customHeight="1" x14ac:dyDescent="0.35">
      <c r="A123" s="6"/>
      <c r="B123" s="11"/>
      <c r="C123" s="11"/>
      <c r="D123" s="11"/>
      <c r="E123" s="4"/>
      <c r="F123" s="11"/>
      <c r="G123" s="19"/>
    </row>
    <row r="124" spans="1:7" ht="12" x14ac:dyDescent="0.35">
      <c r="A124" s="6" t="s">
        <v>114</v>
      </c>
      <c r="B124" s="99" t="s">
        <v>116</v>
      </c>
      <c r="C124" s="99"/>
      <c r="D124" s="99"/>
      <c r="E124" s="99"/>
      <c r="F124" s="46"/>
      <c r="G124" s="19"/>
    </row>
    <row r="125" spans="1:7" ht="2.5" customHeight="1" x14ac:dyDescent="0.35">
      <c r="A125" s="6"/>
      <c r="B125" s="104"/>
      <c r="C125" s="104"/>
      <c r="D125" s="104"/>
      <c r="E125" s="104"/>
      <c r="F125" s="104"/>
      <c r="G125" s="19"/>
    </row>
    <row r="126" spans="1:7" ht="2.5" customHeight="1" x14ac:dyDescent="0.35">
      <c r="A126" s="6"/>
      <c r="B126" s="11"/>
      <c r="C126" s="11"/>
      <c r="D126" s="11"/>
      <c r="E126" s="4"/>
      <c r="F126" s="10"/>
      <c r="G126" s="19"/>
    </row>
    <row r="127" spans="1:7" ht="12" x14ac:dyDescent="0.35">
      <c r="A127" s="6" t="s">
        <v>115</v>
      </c>
      <c r="B127" s="99" t="s">
        <v>117</v>
      </c>
      <c r="C127" s="99"/>
      <c r="D127" s="99"/>
      <c r="E127" s="99"/>
      <c r="F127" s="46"/>
      <c r="G127" s="19"/>
    </row>
    <row r="128" spans="1:7" ht="2.5" customHeight="1" x14ac:dyDescent="0.35">
      <c r="A128" s="6"/>
      <c r="B128" s="11"/>
      <c r="C128" s="11"/>
      <c r="D128" s="11"/>
      <c r="E128" s="4"/>
      <c r="F128" s="10"/>
      <c r="G128" s="19"/>
    </row>
    <row r="129" spans="1:7" ht="12.5" x14ac:dyDescent="0.35">
      <c r="A129" s="6"/>
      <c r="B129" s="17" t="s">
        <v>127</v>
      </c>
      <c r="C129" s="4"/>
      <c r="D129" s="10"/>
      <c r="E129" s="10"/>
      <c r="F129" s="10"/>
      <c r="G129" s="19"/>
    </row>
    <row r="130" spans="1:7" ht="10" customHeight="1" x14ac:dyDescent="0.35">
      <c r="A130" s="6"/>
      <c r="B130" s="13"/>
      <c r="C130" s="15" t="str">
        <f>IF(C$22="","",CONCATENATE(C$22," gal"))</f>
        <v/>
      </c>
      <c r="D130" s="15" t="str">
        <f>IF(D$22="","",CONCATENATE(D$22," gal"))</f>
        <v/>
      </c>
      <c r="E130" s="15" t="str">
        <f>IF(E$22="","",CONCATENATE(E$22," gal"))</f>
        <v/>
      </c>
      <c r="F130" s="15" t="str">
        <f>IF(F$22="","",CONCATENATE(F$22," gal"))</f>
        <v/>
      </c>
      <c r="G130" s="19"/>
    </row>
    <row r="131" spans="1:7" ht="12" x14ac:dyDescent="0.35">
      <c r="A131" s="6" t="s">
        <v>122</v>
      </c>
      <c r="B131" s="23" t="s">
        <v>119</v>
      </c>
      <c r="C131" s="40"/>
      <c r="D131" s="40"/>
      <c r="E131" s="40"/>
      <c r="F131" s="40"/>
      <c r="G131" s="19" t="s">
        <v>118</v>
      </c>
    </row>
    <row r="132" spans="1:7" ht="12" x14ac:dyDescent="0.35">
      <c r="A132" s="6" t="s">
        <v>123</v>
      </c>
      <c r="B132" s="23" t="s">
        <v>120</v>
      </c>
      <c r="C132" s="40"/>
      <c r="D132" s="40"/>
      <c r="E132" s="40"/>
      <c r="F132" s="40"/>
      <c r="G132" s="19" t="s">
        <v>118</v>
      </c>
    </row>
    <row r="133" spans="1:7" ht="12" x14ac:dyDescent="0.35">
      <c r="A133" s="6" t="s">
        <v>124</v>
      </c>
      <c r="B133" s="23" t="s">
        <v>121</v>
      </c>
      <c r="C133" s="40"/>
      <c r="D133" s="40"/>
      <c r="E133" s="40"/>
      <c r="F133" s="40"/>
      <c r="G133" s="19" t="s">
        <v>118</v>
      </c>
    </row>
    <row r="134" spans="1:7" ht="5" customHeight="1" x14ac:dyDescent="0.35">
      <c r="A134" s="6"/>
      <c r="B134" s="10"/>
      <c r="C134" s="10"/>
      <c r="D134" s="10"/>
      <c r="E134" s="10"/>
      <c r="F134" s="10"/>
      <c r="G134" s="19"/>
    </row>
    <row r="135" spans="1:7" ht="12.5" x14ac:dyDescent="0.35">
      <c r="A135" s="6"/>
      <c r="B135" s="17" t="s">
        <v>128</v>
      </c>
      <c r="C135" s="4"/>
      <c r="D135" s="10"/>
      <c r="E135" s="10"/>
      <c r="F135" s="10"/>
      <c r="G135" s="19"/>
    </row>
    <row r="136" spans="1:7" ht="10" customHeight="1" x14ac:dyDescent="0.35">
      <c r="A136" s="6"/>
      <c r="B136" s="13"/>
      <c r="C136" s="15" t="str">
        <f>IF(C$22="","",CONCATENATE(C$22," gal"))</f>
        <v/>
      </c>
      <c r="D136" s="15" t="str">
        <f>IF(D$22="","",CONCATENATE(D$22," gal"))</f>
        <v/>
      </c>
      <c r="E136" s="15" t="str">
        <f>IF(E$22="","",CONCATENATE(E$22," gal"))</f>
        <v/>
      </c>
      <c r="F136" s="15" t="str">
        <f>IF(F$22="","",CONCATENATE(F$22," gal"))</f>
        <v/>
      </c>
      <c r="G136" s="19"/>
    </row>
    <row r="137" spans="1:7" ht="12" x14ac:dyDescent="0.35">
      <c r="A137" s="6" t="s">
        <v>125</v>
      </c>
      <c r="B137" s="23" t="s">
        <v>119</v>
      </c>
      <c r="C137" s="40"/>
      <c r="D137" s="40"/>
      <c r="E137" s="40"/>
      <c r="F137" s="40"/>
      <c r="G137" s="19" t="s">
        <v>118</v>
      </c>
    </row>
    <row r="138" spans="1:7" ht="12" x14ac:dyDescent="0.35">
      <c r="A138" s="6" t="s">
        <v>126</v>
      </c>
      <c r="B138" s="23" t="s">
        <v>120</v>
      </c>
      <c r="C138" s="40"/>
      <c r="D138" s="40"/>
      <c r="E138" s="40"/>
      <c r="F138" s="40"/>
      <c r="G138" s="19" t="s">
        <v>118</v>
      </c>
    </row>
    <row r="139" spans="1:7" ht="5" customHeight="1" x14ac:dyDescent="0.35">
      <c r="A139" s="6"/>
      <c r="B139" s="10"/>
      <c r="C139" s="10"/>
      <c r="D139" s="10"/>
      <c r="E139" s="10"/>
      <c r="F139" s="10"/>
      <c r="G139" s="19"/>
    </row>
    <row r="140" spans="1:7" ht="18" customHeight="1" x14ac:dyDescent="0.35">
      <c r="A140" s="24" t="s">
        <v>134</v>
      </c>
      <c r="B140" s="12"/>
      <c r="C140" s="2"/>
      <c r="D140" s="2"/>
      <c r="E140" s="2"/>
      <c r="F140" s="2"/>
      <c r="G140" s="18"/>
    </row>
    <row r="141" spans="1:7" ht="2.5" customHeight="1" x14ac:dyDescent="0.35">
      <c r="A141" s="6"/>
      <c r="B141" s="11"/>
      <c r="C141" s="11"/>
      <c r="D141" s="11"/>
      <c r="E141" s="4"/>
      <c r="F141" s="10"/>
      <c r="G141" s="19"/>
    </row>
    <row r="142" spans="1:7" ht="12" customHeight="1" x14ac:dyDescent="0.35">
      <c r="A142" s="28" t="s">
        <v>135</v>
      </c>
      <c r="B142" s="27"/>
      <c r="C142" s="27"/>
      <c r="D142" s="27"/>
      <c r="E142" s="27"/>
      <c r="F142" s="27"/>
      <c r="G142" s="18"/>
    </row>
    <row r="143" spans="1:7" ht="2.5" customHeight="1" x14ac:dyDescent="0.35">
      <c r="A143" s="9"/>
      <c r="B143" s="10"/>
      <c r="C143" s="10"/>
      <c r="D143" s="10"/>
      <c r="E143" s="10"/>
      <c r="F143" s="10"/>
      <c r="G143" s="19"/>
    </row>
    <row r="144" spans="1:7" ht="12.5" x14ac:dyDescent="0.35">
      <c r="A144" s="6" t="s">
        <v>48</v>
      </c>
      <c r="B144" s="17" t="s">
        <v>49</v>
      </c>
      <c r="C144" s="10"/>
      <c r="D144" s="46"/>
      <c r="E144" s="10"/>
      <c r="F144" s="10"/>
      <c r="G144" s="19"/>
    </row>
    <row r="145" spans="1:7" ht="2.5" customHeight="1" x14ac:dyDescent="0.35">
      <c r="A145" s="6"/>
      <c r="B145" s="104"/>
      <c r="C145" s="104"/>
      <c r="D145" s="104"/>
      <c r="E145" s="104"/>
      <c r="F145" s="104"/>
      <c r="G145" s="19"/>
    </row>
    <row r="146" spans="1:7" ht="2.5" customHeight="1" x14ac:dyDescent="0.35">
      <c r="A146" s="6"/>
      <c r="B146" s="11"/>
      <c r="C146" s="11"/>
      <c r="D146" s="11"/>
      <c r="E146" s="4"/>
      <c r="F146" s="10"/>
      <c r="G146" s="19"/>
    </row>
    <row r="147" spans="1:7" ht="12.5" x14ac:dyDescent="0.35">
      <c r="A147" s="6" t="s">
        <v>50</v>
      </c>
      <c r="B147" s="17" t="s">
        <v>51</v>
      </c>
      <c r="C147" s="10"/>
      <c r="D147" s="42"/>
      <c r="E147" s="10"/>
      <c r="F147" s="10"/>
      <c r="G147" s="19"/>
    </row>
    <row r="148" spans="1:7" ht="2.5" customHeight="1" x14ac:dyDescent="0.35">
      <c r="A148" s="9"/>
      <c r="B148" s="23"/>
      <c r="C148" s="17"/>
      <c r="D148" s="17"/>
      <c r="E148" s="17"/>
      <c r="F148" s="17"/>
      <c r="G148" s="19"/>
    </row>
    <row r="149" spans="1:7" ht="12.5" x14ac:dyDescent="0.35">
      <c r="A149" s="6" t="s">
        <v>137</v>
      </c>
      <c r="B149" s="10"/>
      <c r="C149" s="23" t="s">
        <v>110</v>
      </c>
      <c r="D149" s="110"/>
      <c r="E149" s="111"/>
      <c r="F149" s="112"/>
      <c r="G149" s="19"/>
    </row>
    <row r="150" spans="1:7" ht="2.5" customHeight="1" x14ac:dyDescent="0.35">
      <c r="A150" s="6"/>
      <c r="B150" s="104"/>
      <c r="C150" s="104"/>
      <c r="D150" s="104"/>
      <c r="E150" s="104"/>
      <c r="F150" s="104"/>
      <c r="G150" s="19"/>
    </row>
    <row r="151" spans="1:7" ht="2.5" customHeight="1" x14ac:dyDescent="0.35">
      <c r="A151" s="6"/>
      <c r="B151" s="11"/>
      <c r="C151" s="11"/>
      <c r="D151" s="11"/>
      <c r="E151" s="4"/>
      <c r="F151" s="10"/>
      <c r="G151" s="19"/>
    </row>
    <row r="152" spans="1:7" ht="12.5" x14ac:dyDescent="0.35">
      <c r="A152" s="6" t="s">
        <v>52</v>
      </c>
      <c r="B152" s="17" t="s">
        <v>269</v>
      </c>
      <c r="C152" s="10"/>
      <c r="D152" s="10"/>
      <c r="E152" s="10"/>
      <c r="F152" s="46"/>
      <c r="G152" s="19"/>
    </row>
    <row r="153" spans="1:7" ht="2.5" customHeight="1" x14ac:dyDescent="0.35">
      <c r="A153" s="6"/>
      <c r="B153" s="104"/>
      <c r="C153" s="104"/>
      <c r="D153" s="104"/>
      <c r="E153" s="104"/>
      <c r="F153" s="104"/>
      <c r="G153" s="19"/>
    </row>
    <row r="154" spans="1:7" ht="2.5" customHeight="1" x14ac:dyDescent="0.35">
      <c r="A154" s="6"/>
      <c r="B154" s="11"/>
      <c r="C154" s="11"/>
      <c r="D154" s="11"/>
      <c r="E154" s="4"/>
      <c r="F154" s="10"/>
      <c r="G154" s="19"/>
    </row>
    <row r="155" spans="1:7" ht="12.5" x14ac:dyDescent="0.35">
      <c r="A155" s="6" t="s">
        <v>50</v>
      </c>
      <c r="B155" s="17" t="s">
        <v>191</v>
      </c>
      <c r="C155" s="10"/>
      <c r="D155" s="10"/>
      <c r="E155" s="10"/>
      <c r="F155" s="10"/>
      <c r="G155" s="19"/>
    </row>
    <row r="156" spans="1:7" ht="12.5" x14ac:dyDescent="0.35">
      <c r="A156" s="6" t="s">
        <v>53</v>
      </c>
      <c r="B156" s="10"/>
      <c r="C156" s="29" t="s">
        <v>144</v>
      </c>
      <c r="D156" s="10"/>
      <c r="E156" s="10"/>
      <c r="F156" s="46"/>
      <c r="G156" s="19"/>
    </row>
    <row r="157" spans="1:7" ht="2.5" customHeight="1" x14ac:dyDescent="0.35">
      <c r="A157" s="6"/>
      <c r="B157" s="11"/>
      <c r="C157" s="14"/>
      <c r="D157" s="14"/>
      <c r="E157" s="14"/>
      <c r="F157" s="14"/>
      <c r="G157" s="19"/>
    </row>
    <row r="158" spans="1:7" ht="2.5" customHeight="1" x14ac:dyDescent="0.35">
      <c r="A158" s="6"/>
      <c r="B158" s="11"/>
      <c r="C158" s="11"/>
      <c r="D158" s="11"/>
      <c r="E158" s="4"/>
      <c r="F158" s="10"/>
      <c r="G158" s="19"/>
    </row>
    <row r="159" spans="1:7" ht="23" customHeight="1" x14ac:dyDescent="0.35">
      <c r="A159" s="6" t="s">
        <v>54</v>
      </c>
      <c r="B159" s="10"/>
      <c r="C159" s="115" t="s">
        <v>145</v>
      </c>
      <c r="D159" s="115"/>
      <c r="E159" s="116"/>
      <c r="F159" s="46"/>
      <c r="G159" s="19"/>
    </row>
    <row r="160" spans="1:7" ht="2.5" customHeight="1" x14ac:dyDescent="0.35">
      <c r="A160" s="6"/>
      <c r="B160" s="104"/>
      <c r="C160" s="104"/>
      <c r="D160" s="104"/>
      <c r="E160" s="104"/>
      <c r="F160" s="104"/>
      <c r="G160" s="19"/>
    </row>
    <row r="161" spans="1:7" ht="2.5" customHeight="1" x14ac:dyDescent="0.35">
      <c r="A161" s="6"/>
      <c r="B161" s="11"/>
      <c r="C161" s="11"/>
      <c r="D161" s="11"/>
      <c r="E161" s="4"/>
      <c r="F161" s="10"/>
      <c r="G161" s="19"/>
    </row>
    <row r="162" spans="1:7" ht="12.5" x14ac:dyDescent="0.35">
      <c r="A162" s="6" t="s">
        <v>53</v>
      </c>
      <c r="B162" s="17" t="s">
        <v>55</v>
      </c>
      <c r="C162" s="10"/>
      <c r="D162" s="10"/>
      <c r="E162" s="10"/>
      <c r="F162" s="10"/>
      <c r="G162" s="19"/>
    </row>
    <row r="163" spans="1:7" ht="12.5" x14ac:dyDescent="0.35">
      <c r="A163" s="6"/>
      <c r="B163" s="31" t="s">
        <v>270</v>
      </c>
      <c r="C163" s="10"/>
      <c r="D163" s="10"/>
      <c r="E163" s="10"/>
      <c r="F163" s="10"/>
      <c r="G163" s="19"/>
    </row>
    <row r="164" spans="1:7" ht="10" customHeight="1" x14ac:dyDescent="0.35">
      <c r="A164" s="6"/>
      <c r="B164" s="13"/>
      <c r="C164" s="15" t="str">
        <f>IF(C$22="","",CONCATENATE(C$22," gal"))</f>
        <v/>
      </c>
      <c r="D164" s="15" t="str">
        <f>IF(D$22="","",CONCATENATE(D$22," gal"))</f>
        <v/>
      </c>
      <c r="E164" s="15" t="str">
        <f>IF(E$22="","",CONCATENATE(E$22," gal"))</f>
        <v/>
      </c>
      <c r="F164" s="15" t="str">
        <f>IF(F$22="","",CONCATENATE(F$22," gal"))</f>
        <v/>
      </c>
      <c r="G164" s="19"/>
    </row>
    <row r="165" spans="1:7" ht="12" x14ac:dyDescent="0.35">
      <c r="A165" s="6" t="s">
        <v>122</v>
      </c>
      <c r="B165" s="23" t="s">
        <v>56</v>
      </c>
      <c r="C165" s="40"/>
      <c r="D165" s="40"/>
      <c r="E165" s="40"/>
      <c r="F165" s="40"/>
      <c r="G165" s="19" t="s">
        <v>8</v>
      </c>
    </row>
    <row r="166" spans="1:7" ht="12" x14ac:dyDescent="0.35">
      <c r="A166" s="6" t="s">
        <v>123</v>
      </c>
      <c r="B166" s="23" t="s">
        <v>57</v>
      </c>
      <c r="C166" s="40"/>
      <c r="D166" s="40"/>
      <c r="E166" s="40"/>
      <c r="F166" s="40"/>
      <c r="G166" s="19" t="s">
        <v>8</v>
      </c>
    </row>
    <row r="167" spans="1:7" ht="12" x14ac:dyDescent="0.35">
      <c r="A167" s="6" t="s">
        <v>124</v>
      </c>
      <c r="B167" s="23" t="s">
        <v>58</v>
      </c>
      <c r="C167" s="40"/>
      <c r="D167" s="40"/>
      <c r="E167" s="40"/>
      <c r="F167" s="40"/>
      <c r="G167" s="19" t="s">
        <v>8</v>
      </c>
    </row>
    <row r="168" spans="1:7" ht="5" customHeight="1" x14ac:dyDescent="0.35">
      <c r="A168" s="6"/>
      <c r="B168" s="11"/>
      <c r="C168" s="11"/>
      <c r="D168" s="11"/>
      <c r="E168" s="4"/>
      <c r="F168" s="10"/>
      <c r="G168" s="19"/>
    </row>
    <row r="169" spans="1:7" ht="12" customHeight="1" x14ac:dyDescent="0.35">
      <c r="A169" s="28" t="s">
        <v>136</v>
      </c>
      <c r="B169" s="27"/>
      <c r="C169" s="27"/>
      <c r="D169" s="27"/>
      <c r="E169" s="27"/>
      <c r="F169" s="27"/>
      <c r="G169" s="18"/>
    </row>
    <row r="170" spans="1:7" ht="2.5" customHeight="1" x14ac:dyDescent="0.35">
      <c r="A170" s="9"/>
      <c r="B170" s="10"/>
      <c r="C170" s="10"/>
      <c r="D170" s="10"/>
      <c r="E170" s="10"/>
      <c r="F170" s="10"/>
      <c r="G170" s="19"/>
    </row>
    <row r="171" spans="1:7" ht="12.5" x14ac:dyDescent="0.35">
      <c r="A171" s="6"/>
      <c r="B171" s="25" t="s">
        <v>146</v>
      </c>
      <c r="C171" s="10"/>
      <c r="D171" s="10"/>
      <c r="E171" s="10"/>
      <c r="F171" s="10"/>
      <c r="G171" s="19"/>
    </row>
    <row r="172" spans="1:7" ht="2.5" customHeight="1" x14ac:dyDescent="0.35">
      <c r="A172" s="6"/>
      <c r="B172" s="11"/>
      <c r="C172" s="11"/>
      <c r="D172" s="11"/>
      <c r="E172" s="11"/>
      <c r="F172" s="11"/>
      <c r="G172" s="19"/>
    </row>
    <row r="173" spans="1:7" ht="12" customHeight="1" x14ac:dyDescent="0.35">
      <c r="A173" s="6" t="s">
        <v>59</v>
      </c>
      <c r="B173" s="26" t="s">
        <v>149</v>
      </c>
      <c r="C173" s="40"/>
      <c r="D173" s="11"/>
      <c r="E173" s="11"/>
      <c r="F173" s="11"/>
      <c r="G173" s="19"/>
    </row>
    <row r="174" spans="1:7" ht="2.5" customHeight="1" x14ac:dyDescent="0.35">
      <c r="A174" s="6"/>
      <c r="B174" s="11"/>
      <c r="C174" s="11"/>
      <c r="D174" s="11"/>
      <c r="E174" s="11"/>
      <c r="F174" s="11"/>
      <c r="G174" s="19"/>
    </row>
    <row r="175" spans="1:7" ht="10" customHeight="1" x14ac:dyDescent="0.35">
      <c r="A175" s="6"/>
      <c r="B175" s="13"/>
      <c r="C175" s="15" t="str">
        <f>IF(C$22="","",CONCATENATE(C$22," gal"))</f>
        <v/>
      </c>
      <c r="D175" s="15" t="str">
        <f>IF(D$22="","",CONCATENATE(D$22," gal"))</f>
        <v/>
      </c>
      <c r="E175" s="15" t="str">
        <f>IF(E$22="","",CONCATENATE(E$22," gal"))</f>
        <v/>
      </c>
      <c r="F175" s="15" t="str">
        <f>IF(F$22="","",CONCATENATE(F$22," gal"))</f>
        <v/>
      </c>
      <c r="G175" s="19"/>
    </row>
    <row r="176" spans="1:7" ht="14" x14ac:dyDescent="0.35">
      <c r="A176" s="6" t="s">
        <v>60</v>
      </c>
      <c r="B176" s="26" t="s">
        <v>302</v>
      </c>
      <c r="C176" s="52"/>
      <c r="D176" s="52"/>
      <c r="E176" s="52"/>
      <c r="F176" s="52"/>
      <c r="G176" s="19"/>
    </row>
    <row r="177" spans="1:7" ht="14" x14ac:dyDescent="0.35">
      <c r="A177" s="6" t="s">
        <v>61</v>
      </c>
      <c r="B177" s="26" t="s">
        <v>303</v>
      </c>
      <c r="C177" s="46"/>
      <c r="D177" s="46"/>
      <c r="E177" s="46"/>
      <c r="F177" s="46"/>
      <c r="G177" s="19"/>
    </row>
    <row r="178" spans="1:7" ht="2.5" customHeight="1" x14ac:dyDescent="0.35">
      <c r="A178" s="6"/>
      <c r="B178" s="11"/>
      <c r="C178" s="11"/>
      <c r="D178" s="11"/>
      <c r="E178" s="11"/>
      <c r="F178" s="11"/>
      <c r="G178" s="19"/>
    </row>
    <row r="179" spans="1:7" ht="12" x14ac:dyDescent="0.35">
      <c r="A179" s="6" t="s">
        <v>62</v>
      </c>
      <c r="B179" s="26" t="s">
        <v>271</v>
      </c>
      <c r="C179" s="58"/>
      <c r="D179" s="58"/>
      <c r="E179" s="58"/>
      <c r="F179" s="58"/>
      <c r="G179" s="19"/>
    </row>
    <row r="180" spans="1:7" ht="2.5" customHeight="1" x14ac:dyDescent="0.35">
      <c r="A180" s="6"/>
      <c r="B180" s="11"/>
      <c r="C180" s="11"/>
      <c r="D180" s="11"/>
      <c r="E180" s="11"/>
      <c r="F180" s="11"/>
      <c r="G180" s="19"/>
    </row>
    <row r="181" spans="1:7" ht="12" x14ac:dyDescent="0.35">
      <c r="A181" s="6" t="s">
        <v>62</v>
      </c>
      <c r="B181" s="26" t="s">
        <v>63</v>
      </c>
      <c r="C181" s="52"/>
      <c r="D181" s="52"/>
      <c r="E181" s="52"/>
      <c r="F181" s="52"/>
      <c r="G181" s="19"/>
    </row>
    <row r="182" spans="1:7" ht="12" x14ac:dyDescent="0.35">
      <c r="A182" s="6" t="s">
        <v>65</v>
      </c>
      <c r="B182" s="26" t="s">
        <v>151</v>
      </c>
      <c r="C182" s="52"/>
      <c r="D182" s="52"/>
      <c r="E182" s="52"/>
      <c r="F182" s="52"/>
      <c r="G182" s="19"/>
    </row>
    <row r="183" spans="1:7" ht="2.5" customHeight="1" x14ac:dyDescent="0.35">
      <c r="A183" s="6"/>
      <c r="B183" s="11"/>
      <c r="C183" s="11"/>
      <c r="D183" s="11"/>
      <c r="E183" s="11"/>
      <c r="F183" s="11"/>
      <c r="G183" s="19"/>
    </row>
    <row r="184" spans="1:7" ht="14" x14ac:dyDescent="0.35">
      <c r="A184" s="6" t="s">
        <v>64</v>
      </c>
      <c r="B184" s="26" t="s">
        <v>304</v>
      </c>
      <c r="C184" s="53"/>
      <c r="D184" s="53"/>
      <c r="E184" s="53"/>
      <c r="F184" s="53"/>
      <c r="G184" s="19"/>
    </row>
    <row r="185" spans="1:7" ht="5" customHeight="1" x14ac:dyDescent="0.35">
      <c r="A185" s="6"/>
      <c r="B185" s="26"/>
      <c r="C185" s="10"/>
      <c r="D185" s="10"/>
      <c r="E185" s="10"/>
      <c r="F185" s="10"/>
      <c r="G185" s="19"/>
    </row>
    <row r="186" spans="1:7" ht="12.5" x14ac:dyDescent="0.35">
      <c r="A186" s="6"/>
      <c r="B186" s="89" t="s">
        <v>296</v>
      </c>
      <c r="C186" s="88"/>
      <c r="D186" s="88"/>
      <c r="E186" s="88"/>
      <c r="F186" s="88"/>
      <c r="G186" s="19"/>
    </row>
    <row r="187" spans="1:7" ht="30" customHeight="1" x14ac:dyDescent="0.35">
      <c r="A187" s="6"/>
      <c r="B187" s="97" t="s">
        <v>297</v>
      </c>
      <c r="C187" s="97"/>
      <c r="D187" s="97"/>
      <c r="E187" s="97"/>
      <c r="F187" s="97"/>
      <c r="G187" s="19"/>
    </row>
    <row r="188" spans="1:7" ht="12" x14ac:dyDescent="0.35">
      <c r="A188" s="6"/>
      <c r="B188" s="84"/>
      <c r="C188" s="15" t="str">
        <f>IF(C$22="","",CONCATENATE(C$22," gal"))</f>
        <v/>
      </c>
      <c r="D188" s="15" t="str">
        <f>IF(D$22="","",CONCATENATE(D$22," gal"))</f>
        <v/>
      </c>
      <c r="E188" s="15" t="str">
        <f>IF(E$22="","",CONCATENATE(E$22," gal"))</f>
        <v/>
      </c>
      <c r="F188" s="15" t="str">
        <f>IF(F$22="","",CONCATENATE(F$22," gal"))</f>
        <v/>
      </c>
      <c r="G188" s="19"/>
    </row>
    <row r="189" spans="1:7" ht="22.5" x14ac:dyDescent="0.35">
      <c r="A189" s="6" t="s">
        <v>66</v>
      </c>
      <c r="B189" s="85" t="s">
        <v>152</v>
      </c>
      <c r="C189" s="54"/>
      <c r="D189" s="54"/>
      <c r="E189" s="54"/>
      <c r="F189" s="54"/>
      <c r="G189" s="19"/>
    </row>
    <row r="190" spans="1:7" ht="22" x14ac:dyDescent="0.35">
      <c r="A190" s="6" t="s">
        <v>67</v>
      </c>
      <c r="B190" s="86" t="s">
        <v>153</v>
      </c>
      <c r="C190" s="55"/>
      <c r="D190" s="55"/>
      <c r="E190" s="55"/>
      <c r="F190" s="55"/>
      <c r="G190" s="19"/>
    </row>
    <row r="191" spans="1:7" ht="22" x14ac:dyDescent="0.35">
      <c r="A191" s="6" t="s">
        <v>68</v>
      </c>
      <c r="B191" s="86" t="s">
        <v>154</v>
      </c>
      <c r="C191" s="56"/>
      <c r="D191" s="56"/>
      <c r="E191" s="56"/>
      <c r="F191" s="56"/>
      <c r="G191" s="19"/>
    </row>
    <row r="192" spans="1:7" ht="22.5" x14ac:dyDescent="0.35">
      <c r="A192" s="6" t="s">
        <v>69</v>
      </c>
      <c r="B192" s="86" t="s">
        <v>157</v>
      </c>
      <c r="C192" s="55"/>
      <c r="D192" s="55"/>
      <c r="E192" s="55"/>
      <c r="F192" s="55"/>
      <c r="G192" s="19"/>
    </row>
    <row r="193" spans="1:7" ht="22.5" x14ac:dyDescent="0.35">
      <c r="A193" s="6" t="s">
        <v>70</v>
      </c>
      <c r="B193" s="86" t="s">
        <v>158</v>
      </c>
      <c r="C193" s="55"/>
      <c r="D193" s="55"/>
      <c r="E193" s="55"/>
      <c r="F193" s="55"/>
      <c r="G193" s="19"/>
    </row>
    <row r="194" spans="1:7" ht="22.5" x14ac:dyDescent="0.35">
      <c r="A194" s="6" t="s">
        <v>71</v>
      </c>
      <c r="B194" s="86" t="s">
        <v>155</v>
      </c>
      <c r="C194" s="55"/>
      <c r="D194" s="55"/>
      <c r="E194" s="55"/>
      <c r="F194" s="55"/>
      <c r="G194" s="19"/>
    </row>
    <row r="195" spans="1:7" ht="22.5" x14ac:dyDescent="0.35">
      <c r="A195" s="6" t="s">
        <v>72</v>
      </c>
      <c r="B195" s="86" t="s">
        <v>159</v>
      </c>
      <c r="C195" s="55"/>
      <c r="D195" s="55"/>
      <c r="E195" s="55"/>
      <c r="F195" s="55"/>
      <c r="G195" s="19"/>
    </row>
    <row r="196" spans="1:7" ht="22.5" x14ac:dyDescent="0.35">
      <c r="A196" s="6" t="s">
        <v>72</v>
      </c>
      <c r="B196" s="86" t="s">
        <v>160</v>
      </c>
      <c r="C196" s="55"/>
      <c r="D196" s="55"/>
      <c r="E196" s="55"/>
      <c r="F196" s="55"/>
      <c r="G196" s="19"/>
    </row>
    <row r="197" spans="1:7" ht="12" x14ac:dyDescent="0.35">
      <c r="A197" s="6" t="s">
        <v>73</v>
      </c>
      <c r="B197" s="87" t="s">
        <v>156</v>
      </c>
      <c r="C197" s="36" t="str">
        <f>IF(COUNT(C189:C196)=8,(C189*(C190*C191)*(C192-C193))/(C194*(C195-C196)),"incomplete data")</f>
        <v>incomplete data</v>
      </c>
      <c r="D197" s="36" t="str">
        <f>IF(COUNT(D189:D196)=8,(D189*(D190*D191)*(D192-D193))/(D194*(D195-D196)),"incomplete data")</f>
        <v>incomplete data</v>
      </c>
      <c r="E197" s="36" t="str">
        <f>IF(COUNT(E189:E196)=8,(E189*(E190*E191)*(E192-E193))/(E194*(E195-E196)),"incomplete data")</f>
        <v>incomplete data</v>
      </c>
      <c r="F197" s="36" t="str">
        <f>IF(COUNT(F189:F196)=8,(F189*(F190*F191)*(F192-F193))/(F194*(F195-F196)),"incomplete data")</f>
        <v>incomplete data</v>
      </c>
      <c r="G197" s="19"/>
    </row>
    <row r="198" spans="1:7" ht="5" customHeight="1" x14ac:dyDescent="0.35">
      <c r="A198" s="6"/>
      <c r="B198" s="11"/>
      <c r="C198" s="11"/>
      <c r="D198" s="11"/>
      <c r="E198" s="4"/>
      <c r="F198" s="10"/>
      <c r="G198" s="19"/>
    </row>
    <row r="199" spans="1:7" ht="12" customHeight="1" x14ac:dyDescent="0.35">
      <c r="A199" s="6"/>
      <c r="B199" s="113" t="s">
        <v>161</v>
      </c>
      <c r="C199" s="15" t="str">
        <f>IF(C$22="","",CONCATENATE(C$22," gal"))</f>
        <v/>
      </c>
      <c r="D199" s="15" t="str">
        <f>IF(D$22="","",CONCATENATE(D$22," gal"))</f>
        <v/>
      </c>
      <c r="E199" s="15" t="str">
        <f>IF(E$22="","",CONCATENATE(E$22," gal"))</f>
        <v/>
      </c>
      <c r="F199" s="15" t="str">
        <f>IF(F$22="","",CONCATENATE(F$22," gal"))</f>
        <v/>
      </c>
      <c r="G199" s="19"/>
    </row>
    <row r="200" spans="1:7" ht="12" x14ac:dyDescent="0.35">
      <c r="A200" s="6"/>
      <c r="B200" s="114"/>
      <c r="C200" s="34" t="str">
        <f>IF(COUNTA(C173,C176:C177,C179,C181:C182)=6,CCE!C2,"incomplete data")</f>
        <v>incomplete data</v>
      </c>
      <c r="D200" s="34" t="str">
        <f>IF(COUNTA(C173,D176:D177,D179,D181:D182)=6,CCE!D2,"incomplete data")</f>
        <v>incomplete data</v>
      </c>
      <c r="E200" s="34" t="str">
        <f>IF(COUNTA(C173,E176:E177,E179,E181:E182)=6,CCE!E2,"incomplete data")</f>
        <v>incomplete data</v>
      </c>
      <c r="F200" s="34" t="str">
        <f>IF(COUNTA(C173,F176:F177,F179,F181:F182)=6,CCE!F2,"incomplete data")</f>
        <v>incomplete data</v>
      </c>
      <c r="G200" s="19"/>
    </row>
    <row r="201" spans="1:7" ht="30" customHeight="1" x14ac:dyDescent="0.35">
      <c r="A201" s="6"/>
      <c r="B201" s="97" t="s">
        <v>294</v>
      </c>
      <c r="C201" s="97"/>
      <c r="D201" s="97"/>
      <c r="E201" s="97"/>
      <c r="F201" s="97"/>
      <c r="G201" s="19"/>
    </row>
    <row r="202" spans="1:7" ht="2.5" customHeight="1" x14ac:dyDescent="0.35">
      <c r="A202" s="6"/>
      <c r="B202" s="14"/>
      <c r="C202" s="14"/>
      <c r="D202" s="14"/>
      <c r="E202" s="14"/>
      <c r="F202" s="14"/>
      <c r="G202" s="19"/>
    </row>
    <row r="203" spans="1:7" ht="2.5" customHeight="1" x14ac:dyDescent="0.35">
      <c r="A203" s="6"/>
      <c r="B203" s="11"/>
      <c r="C203" s="11"/>
      <c r="D203" s="11"/>
      <c r="E203" s="4"/>
      <c r="F203" s="10"/>
      <c r="G203" s="19"/>
    </row>
    <row r="204" spans="1:7" ht="12.5" x14ac:dyDescent="0.35">
      <c r="A204" s="6"/>
      <c r="B204" s="25" t="s">
        <v>162</v>
      </c>
      <c r="C204" s="10"/>
      <c r="D204" s="10"/>
      <c r="E204" s="10"/>
      <c r="F204" s="10"/>
      <c r="G204" s="19"/>
    </row>
    <row r="205" spans="1:7" ht="2.5" customHeight="1" x14ac:dyDescent="0.35">
      <c r="A205" s="6"/>
      <c r="B205" s="26"/>
      <c r="C205" s="10"/>
      <c r="D205" s="10"/>
      <c r="E205" s="10"/>
      <c r="F205" s="10"/>
      <c r="G205" s="19"/>
    </row>
    <row r="206" spans="1:7" ht="12.5" x14ac:dyDescent="0.35">
      <c r="A206" s="6"/>
      <c r="B206" s="30" t="s">
        <v>163</v>
      </c>
      <c r="C206" s="10"/>
      <c r="D206" s="10"/>
      <c r="E206" s="10"/>
      <c r="F206" s="10"/>
      <c r="G206" s="19"/>
    </row>
    <row r="207" spans="1:7" ht="12" x14ac:dyDescent="0.35">
      <c r="A207" s="6"/>
      <c r="B207" s="32"/>
      <c r="C207" s="15" t="str">
        <f>IF(C$22="","",CONCATENATE(C$22," gal"))</f>
        <v/>
      </c>
      <c r="D207" s="15" t="str">
        <f>IF(D$22="","",CONCATENATE(D$22," gal"))</f>
        <v/>
      </c>
      <c r="E207" s="15" t="str">
        <f>IF(E$22="","",CONCATENATE(E$22," gal"))</f>
        <v/>
      </c>
      <c r="F207" s="15" t="str">
        <f>IF(F$22="","",CONCATENATE(F$22," gal"))</f>
        <v/>
      </c>
      <c r="G207" s="19"/>
    </row>
    <row r="208" spans="1:7" ht="12.5" x14ac:dyDescent="0.35">
      <c r="A208" s="6" t="s">
        <v>79</v>
      </c>
      <c r="B208" s="33" t="s">
        <v>164</v>
      </c>
      <c r="C208" s="57"/>
      <c r="D208" s="57"/>
      <c r="E208" s="57"/>
      <c r="F208" s="57"/>
      <c r="G208" s="19"/>
    </row>
    <row r="209" spans="1:7" ht="12.5" x14ac:dyDescent="0.35">
      <c r="A209" s="6" t="s">
        <v>80</v>
      </c>
      <c r="B209" s="33" t="s">
        <v>165</v>
      </c>
      <c r="C209" s="57"/>
      <c r="D209" s="57"/>
      <c r="E209" s="57"/>
      <c r="F209" s="57"/>
      <c r="G209" s="19"/>
    </row>
    <row r="210" spans="1:7" ht="12.5" x14ac:dyDescent="0.35">
      <c r="A210" s="6" t="s">
        <v>81</v>
      </c>
      <c r="B210" s="33" t="s">
        <v>167</v>
      </c>
      <c r="C210" s="57"/>
      <c r="D210" s="57"/>
      <c r="E210" s="57"/>
      <c r="F210" s="57"/>
      <c r="G210" s="19"/>
    </row>
    <row r="211" spans="1:7" ht="12.5" x14ac:dyDescent="0.35">
      <c r="A211" s="6" t="s">
        <v>82</v>
      </c>
      <c r="B211" s="33" t="s">
        <v>166</v>
      </c>
      <c r="C211" s="57"/>
      <c r="D211" s="57"/>
      <c r="E211" s="57"/>
      <c r="F211" s="57"/>
      <c r="G211" s="19"/>
    </row>
    <row r="212" spans="1:7" ht="12" x14ac:dyDescent="0.35">
      <c r="A212" s="6" t="s">
        <v>83</v>
      </c>
      <c r="B212" s="35" t="s">
        <v>78</v>
      </c>
      <c r="C212" s="55"/>
      <c r="D212" s="55"/>
      <c r="E212" s="55"/>
      <c r="F212" s="55"/>
      <c r="G212" s="19"/>
    </row>
    <row r="213" spans="1:7" ht="5" customHeight="1" x14ac:dyDescent="0.35">
      <c r="A213" s="6"/>
      <c r="B213" s="11"/>
      <c r="C213" s="11"/>
      <c r="D213" s="11"/>
      <c r="E213" s="4"/>
      <c r="F213" s="10"/>
      <c r="G213" s="19"/>
    </row>
    <row r="214" spans="1:7" ht="12" customHeight="1" x14ac:dyDescent="0.35">
      <c r="A214" s="6"/>
      <c r="B214" s="113" t="s">
        <v>168</v>
      </c>
      <c r="C214" s="15" t="str">
        <f>IF(C$22="","",CONCATENATE(C$22," gal"))</f>
        <v/>
      </c>
      <c r="D214" s="15" t="str">
        <f>IF(D$22="","",CONCATENATE(D$22," gal"))</f>
        <v/>
      </c>
      <c r="E214" s="15" t="str">
        <f>IF(E$22="","",CONCATENATE(E$22," gal"))</f>
        <v/>
      </c>
      <c r="F214" s="15" t="str">
        <f>IF(F$22="","",CONCATENATE(F$22," gal"))</f>
        <v/>
      </c>
      <c r="G214" s="19"/>
    </row>
    <row r="215" spans="1:7" ht="12" x14ac:dyDescent="0.35">
      <c r="A215" s="6"/>
      <c r="B215" s="114"/>
      <c r="C215" s="34" t="str">
        <f>IF(COUNT(C208:C211)=4,SCOP!C2,"incomplete data")</f>
        <v>incomplete data</v>
      </c>
      <c r="D215" s="34" t="str">
        <f>IF(COUNT(D208:D211)=4,SCOP!D2,"incomplete data")</f>
        <v>incomplete data</v>
      </c>
      <c r="E215" s="34" t="str">
        <f>IF(COUNT(E208:E211)=4,SCOP!E2,"incomplete data")</f>
        <v>incomplete data</v>
      </c>
      <c r="F215" s="34" t="str">
        <f>IF(COUNT(F208:F211)=4,SCOP!F2,"incomplete data")</f>
        <v>incomplete data</v>
      </c>
      <c r="G215" s="19"/>
    </row>
    <row r="216" spans="1:7" ht="30" customHeight="1" x14ac:dyDescent="0.35">
      <c r="A216" s="6"/>
      <c r="B216" s="97" t="s">
        <v>295</v>
      </c>
      <c r="C216" s="97"/>
      <c r="D216" s="97"/>
      <c r="E216" s="97"/>
      <c r="F216" s="97"/>
      <c r="G216" s="19"/>
    </row>
    <row r="217" spans="1:7" ht="5" customHeight="1" x14ac:dyDescent="0.35">
      <c r="A217" s="6"/>
      <c r="B217" s="11"/>
      <c r="C217" s="11"/>
      <c r="D217" s="11"/>
      <c r="E217" s="4"/>
      <c r="F217" s="10"/>
      <c r="G217" s="19"/>
    </row>
    <row r="218" spans="1:7" ht="12" customHeight="1" x14ac:dyDescent="0.35">
      <c r="A218" s="28" t="s">
        <v>169</v>
      </c>
      <c r="B218" s="27"/>
      <c r="C218" s="27"/>
      <c r="D218" s="27"/>
      <c r="E218" s="27"/>
      <c r="F218" s="27"/>
      <c r="G218" s="18"/>
    </row>
    <row r="219" spans="1:7" ht="2.5" customHeight="1" x14ac:dyDescent="0.35">
      <c r="A219" s="9"/>
      <c r="B219" s="10"/>
      <c r="C219" s="10"/>
      <c r="D219" s="10"/>
      <c r="E219" s="10"/>
      <c r="F219" s="10"/>
      <c r="G219" s="19"/>
    </row>
    <row r="220" spans="1:7" ht="24" customHeight="1" x14ac:dyDescent="0.35">
      <c r="A220" s="6" t="s">
        <v>181</v>
      </c>
      <c r="B220" s="100" t="s">
        <v>170</v>
      </c>
      <c r="C220" s="100"/>
      <c r="D220" s="100"/>
      <c r="E220" s="100"/>
      <c r="F220" s="46"/>
      <c r="G220" s="19"/>
    </row>
    <row r="221" spans="1:7" ht="2.5" customHeight="1" x14ac:dyDescent="0.35">
      <c r="A221" s="6"/>
      <c r="B221" s="104"/>
      <c r="C221" s="104"/>
      <c r="D221" s="104"/>
      <c r="E221" s="104"/>
      <c r="F221" s="104"/>
      <c r="G221" s="19"/>
    </row>
    <row r="222" spans="1:7" ht="2.5" customHeight="1" x14ac:dyDescent="0.35">
      <c r="A222" s="6"/>
      <c r="B222" s="11"/>
      <c r="C222" s="11"/>
      <c r="D222" s="11"/>
      <c r="E222" s="4"/>
      <c r="F222" s="11"/>
      <c r="G222" s="19"/>
    </row>
    <row r="223" spans="1:7" ht="24" customHeight="1" x14ac:dyDescent="0.35">
      <c r="A223" s="6" t="s">
        <v>182</v>
      </c>
      <c r="B223" s="100" t="s">
        <v>171</v>
      </c>
      <c r="C223" s="100"/>
      <c r="D223" s="100"/>
      <c r="E223" s="118"/>
      <c r="F223" s="46"/>
      <c r="G223" s="19"/>
    </row>
    <row r="224" spans="1:7" ht="2.5" customHeight="1" x14ac:dyDescent="0.35">
      <c r="A224" s="6"/>
      <c r="B224" s="104"/>
      <c r="C224" s="104"/>
      <c r="D224" s="104"/>
      <c r="E224" s="104"/>
      <c r="F224" s="104"/>
      <c r="G224" s="19"/>
    </row>
    <row r="225" spans="1:7" ht="2.5" customHeight="1" x14ac:dyDescent="0.35">
      <c r="A225" s="6"/>
      <c r="B225" s="11"/>
      <c r="C225" s="11"/>
      <c r="D225" s="11"/>
      <c r="E225" s="4"/>
      <c r="F225" s="10"/>
      <c r="G225" s="19"/>
    </row>
    <row r="226" spans="1:7" ht="12" x14ac:dyDescent="0.35">
      <c r="A226" s="6" t="s">
        <v>183</v>
      </c>
      <c r="B226" s="100" t="s">
        <v>172</v>
      </c>
      <c r="C226" s="100"/>
      <c r="D226" s="100"/>
      <c r="E226" s="100"/>
      <c r="F226" s="46"/>
      <c r="G226" s="19"/>
    </row>
    <row r="227" spans="1:7" ht="2.5" customHeight="1" x14ac:dyDescent="0.35">
      <c r="A227" s="6"/>
      <c r="B227" s="104"/>
      <c r="C227" s="104"/>
      <c r="D227" s="104"/>
      <c r="E227" s="104"/>
      <c r="F227" s="104"/>
      <c r="G227" s="19"/>
    </row>
    <row r="228" spans="1:7" ht="2.5" customHeight="1" x14ac:dyDescent="0.35">
      <c r="A228" s="6"/>
      <c r="B228" s="9"/>
      <c r="C228" s="10"/>
      <c r="D228" s="10"/>
      <c r="E228" s="10"/>
      <c r="F228" s="10"/>
      <c r="G228" s="19"/>
    </row>
    <row r="229" spans="1:7" ht="24" customHeight="1" x14ac:dyDescent="0.35">
      <c r="A229" s="6" t="s">
        <v>184</v>
      </c>
      <c r="B229" s="100" t="s">
        <v>173</v>
      </c>
      <c r="C229" s="100"/>
      <c r="D229" s="100"/>
      <c r="E229" s="100"/>
      <c r="F229" s="46"/>
      <c r="G229" s="19"/>
    </row>
    <row r="230" spans="1:7" ht="2.5" customHeight="1" x14ac:dyDescent="0.35">
      <c r="A230" s="6"/>
      <c r="B230" s="11"/>
      <c r="C230" s="11"/>
      <c r="D230" s="11"/>
      <c r="E230" s="4"/>
      <c r="F230" s="11"/>
      <c r="G230" s="19"/>
    </row>
    <row r="231" spans="1:7" ht="24" customHeight="1" x14ac:dyDescent="0.35">
      <c r="A231" s="6" t="s">
        <v>185</v>
      </c>
      <c r="B231" s="16"/>
      <c r="C231" s="102" t="s">
        <v>179</v>
      </c>
      <c r="D231" s="102"/>
      <c r="E231" s="117"/>
      <c r="F231" s="46"/>
      <c r="G231" s="19"/>
    </row>
    <row r="232" spans="1:7" ht="2.5" customHeight="1" x14ac:dyDescent="0.35">
      <c r="A232" s="6"/>
      <c r="B232" s="11"/>
      <c r="C232" s="14"/>
      <c r="D232" s="14"/>
      <c r="E232" s="14"/>
      <c r="F232" s="14"/>
      <c r="G232" s="19"/>
    </row>
    <row r="233" spans="1:7" ht="2.5" customHeight="1" x14ac:dyDescent="0.35">
      <c r="A233" s="6"/>
      <c r="B233" s="11"/>
      <c r="C233" s="11"/>
      <c r="D233" s="11"/>
      <c r="E233" s="4"/>
      <c r="F233" s="10"/>
      <c r="G233" s="19"/>
    </row>
    <row r="234" spans="1:7" ht="24" customHeight="1" x14ac:dyDescent="0.35">
      <c r="A234" s="6" t="s">
        <v>186</v>
      </c>
      <c r="B234" s="16"/>
      <c r="C234" s="102" t="s">
        <v>174</v>
      </c>
      <c r="D234" s="102"/>
      <c r="E234" s="117"/>
      <c r="F234" s="46"/>
      <c r="G234" s="19"/>
    </row>
    <row r="235" spans="1:7" ht="2.5" customHeight="1" x14ac:dyDescent="0.35">
      <c r="A235" s="6"/>
      <c r="B235" s="11"/>
      <c r="C235" s="14"/>
      <c r="D235" s="14"/>
      <c r="E235" s="14"/>
      <c r="F235" s="14"/>
      <c r="G235" s="19"/>
    </row>
    <row r="236" spans="1:7" ht="2.5" customHeight="1" x14ac:dyDescent="0.35">
      <c r="A236" s="6"/>
      <c r="B236" s="11"/>
      <c r="C236" s="11"/>
      <c r="D236" s="11"/>
      <c r="E236" s="4"/>
      <c r="F236" s="10"/>
      <c r="G236" s="19"/>
    </row>
    <row r="237" spans="1:7" ht="24" customHeight="1" x14ac:dyDescent="0.35">
      <c r="A237" s="6" t="s">
        <v>187</v>
      </c>
      <c r="B237" s="16"/>
      <c r="C237" s="102" t="s">
        <v>175</v>
      </c>
      <c r="D237" s="102"/>
      <c r="E237" s="117"/>
      <c r="F237" s="46"/>
      <c r="G237" s="19"/>
    </row>
    <row r="238" spans="1:7" ht="2.5" customHeight="1" x14ac:dyDescent="0.35">
      <c r="A238" s="6"/>
      <c r="B238" s="104"/>
      <c r="C238" s="104"/>
      <c r="D238" s="104"/>
      <c r="E238" s="104"/>
      <c r="F238" s="104"/>
      <c r="G238" s="19"/>
    </row>
    <row r="239" spans="1:7" ht="2.5" customHeight="1" x14ac:dyDescent="0.35">
      <c r="A239" s="6"/>
      <c r="B239" s="11"/>
      <c r="C239" s="11"/>
      <c r="D239" s="11"/>
      <c r="E239" s="4"/>
      <c r="F239" s="10"/>
      <c r="G239" s="19"/>
    </row>
    <row r="240" spans="1:7" ht="24" customHeight="1" x14ac:dyDescent="0.35">
      <c r="A240" s="6" t="s">
        <v>188</v>
      </c>
      <c r="B240" s="100" t="s">
        <v>176</v>
      </c>
      <c r="C240" s="100"/>
      <c r="D240" s="100"/>
      <c r="E240" s="100"/>
      <c r="F240" s="46"/>
      <c r="G240" s="19"/>
    </row>
    <row r="241" spans="1:7" ht="2.5" customHeight="1" x14ac:dyDescent="0.35">
      <c r="A241" s="6"/>
      <c r="B241" s="104"/>
      <c r="C241" s="104"/>
      <c r="D241" s="104"/>
      <c r="E241" s="104"/>
      <c r="F241" s="104"/>
      <c r="G241" s="19"/>
    </row>
    <row r="242" spans="1:7" ht="2.5" customHeight="1" x14ac:dyDescent="0.35">
      <c r="A242" s="6"/>
      <c r="B242" s="9"/>
      <c r="C242" s="10"/>
      <c r="D242" s="10"/>
      <c r="E242" s="10"/>
      <c r="F242" s="10"/>
      <c r="G242" s="19"/>
    </row>
    <row r="243" spans="1:7" ht="12" customHeight="1" x14ac:dyDescent="0.35">
      <c r="A243" s="9"/>
      <c r="B243" s="100" t="s">
        <v>177</v>
      </c>
      <c r="C243" s="100"/>
      <c r="D243" s="100"/>
      <c r="E243" s="100"/>
      <c r="F243" s="10"/>
      <c r="G243" s="19"/>
    </row>
    <row r="244" spans="1:7" ht="2.5" customHeight="1" x14ac:dyDescent="0.35">
      <c r="A244" s="6"/>
      <c r="B244" s="11"/>
      <c r="C244" s="11"/>
      <c r="D244" s="11"/>
      <c r="E244" s="4"/>
      <c r="F244" s="10"/>
      <c r="G244" s="19"/>
    </row>
    <row r="245" spans="1:7" ht="12" customHeight="1" x14ac:dyDescent="0.35">
      <c r="A245" s="6" t="s">
        <v>189</v>
      </c>
      <c r="B245" s="16"/>
      <c r="C245" s="102" t="s">
        <v>178</v>
      </c>
      <c r="D245" s="102"/>
      <c r="E245" s="117"/>
      <c r="F245" s="46"/>
      <c r="G245" s="19"/>
    </row>
    <row r="246" spans="1:7" ht="2.5" customHeight="1" x14ac:dyDescent="0.35">
      <c r="A246" s="6"/>
      <c r="B246" s="11"/>
      <c r="C246" s="14"/>
      <c r="D246" s="14"/>
      <c r="E246" s="14"/>
      <c r="F246" s="14"/>
      <c r="G246" s="19"/>
    </row>
    <row r="247" spans="1:7" ht="2.5" customHeight="1" x14ac:dyDescent="0.35">
      <c r="A247" s="6"/>
      <c r="B247" s="11"/>
      <c r="C247" s="11"/>
      <c r="D247" s="11"/>
      <c r="E247" s="4"/>
      <c r="F247" s="10"/>
      <c r="G247" s="19"/>
    </row>
    <row r="248" spans="1:7" ht="24" customHeight="1" x14ac:dyDescent="0.35">
      <c r="A248" s="6" t="s">
        <v>190</v>
      </c>
      <c r="B248" s="16"/>
      <c r="C248" s="102" t="s">
        <v>180</v>
      </c>
      <c r="D248" s="102"/>
      <c r="E248" s="117"/>
      <c r="F248" s="46"/>
      <c r="G248" s="19"/>
    </row>
    <row r="249" spans="1:7" ht="2.5" customHeight="1" x14ac:dyDescent="0.35">
      <c r="A249" s="6"/>
      <c r="B249" s="104"/>
      <c r="C249" s="104"/>
      <c r="D249" s="104"/>
      <c r="E249" s="104"/>
      <c r="F249" s="104"/>
      <c r="G249" s="19"/>
    </row>
    <row r="250" spans="1:7" ht="2.5" customHeight="1" x14ac:dyDescent="0.35">
      <c r="A250" s="6"/>
      <c r="B250" s="11"/>
      <c r="C250" s="11"/>
      <c r="D250" s="11"/>
      <c r="E250" s="4"/>
      <c r="F250" s="10"/>
      <c r="G250" s="19"/>
    </row>
    <row r="251" spans="1:7" ht="12" customHeight="1" x14ac:dyDescent="0.35">
      <c r="A251" s="9"/>
      <c r="B251" s="100" t="s">
        <v>192</v>
      </c>
      <c r="C251" s="100"/>
      <c r="D251" s="100"/>
      <c r="E251" s="100"/>
      <c r="F251" s="10"/>
      <c r="G251" s="19"/>
    </row>
    <row r="252" spans="1:7" ht="2.5" customHeight="1" x14ac:dyDescent="0.35">
      <c r="A252" s="6"/>
      <c r="B252" s="11"/>
      <c r="C252" s="11"/>
      <c r="D252" s="11"/>
      <c r="E252" s="4"/>
      <c r="F252" s="10"/>
      <c r="G252" s="19"/>
    </row>
    <row r="253" spans="1:7" ht="12" customHeight="1" x14ac:dyDescent="0.35">
      <c r="A253" s="6" t="s">
        <v>195</v>
      </c>
      <c r="B253" s="16"/>
      <c r="C253" s="102" t="s">
        <v>193</v>
      </c>
      <c r="D253" s="102"/>
      <c r="E253" s="117"/>
      <c r="F253" s="46"/>
      <c r="G253" s="19"/>
    </row>
    <row r="254" spans="1:7" ht="2.5" customHeight="1" x14ac:dyDescent="0.35">
      <c r="A254" s="6"/>
      <c r="B254" s="11"/>
      <c r="C254" s="14"/>
      <c r="D254" s="14"/>
      <c r="E254" s="14"/>
      <c r="F254" s="14"/>
      <c r="G254" s="19"/>
    </row>
    <row r="255" spans="1:7" ht="2.5" customHeight="1" x14ac:dyDescent="0.35">
      <c r="A255" s="6"/>
      <c r="B255" s="11"/>
      <c r="C255" s="11"/>
      <c r="D255" s="11"/>
      <c r="E255" s="4"/>
      <c r="F255" s="10"/>
      <c r="G255" s="19"/>
    </row>
    <row r="256" spans="1:7" ht="24" customHeight="1" x14ac:dyDescent="0.35">
      <c r="A256" s="6" t="s">
        <v>196</v>
      </c>
      <c r="B256" s="16"/>
      <c r="C256" s="102" t="s">
        <v>194</v>
      </c>
      <c r="D256" s="102"/>
      <c r="E256" s="117"/>
      <c r="F256" s="46"/>
      <c r="G256" s="19"/>
    </row>
    <row r="257" spans="1:7" ht="2.5" customHeight="1" x14ac:dyDescent="0.35">
      <c r="A257" s="6"/>
      <c r="B257" s="104"/>
      <c r="C257" s="104"/>
      <c r="D257" s="104"/>
      <c r="E257" s="104"/>
      <c r="F257" s="104"/>
      <c r="G257" s="19"/>
    </row>
    <row r="258" spans="1:7" ht="2.5" customHeight="1" x14ac:dyDescent="0.35">
      <c r="A258" s="6"/>
      <c r="B258" s="11"/>
      <c r="C258" s="11"/>
      <c r="D258" s="11"/>
      <c r="E258" s="4"/>
      <c r="F258" s="10"/>
      <c r="G258" s="19"/>
    </row>
    <row r="259" spans="1:7" ht="12" customHeight="1" x14ac:dyDescent="0.35">
      <c r="A259" s="9"/>
      <c r="B259" s="100" t="s">
        <v>197</v>
      </c>
      <c r="C259" s="100"/>
      <c r="D259" s="100"/>
      <c r="E259" s="100"/>
      <c r="F259" s="10"/>
      <c r="G259" s="19"/>
    </row>
    <row r="260" spans="1:7" ht="2.5" customHeight="1" x14ac:dyDescent="0.35">
      <c r="A260" s="6"/>
      <c r="B260" s="11"/>
      <c r="C260" s="11"/>
      <c r="D260" s="11"/>
      <c r="E260" s="4"/>
      <c r="F260" s="10"/>
      <c r="G260" s="19"/>
    </row>
    <row r="261" spans="1:7" ht="12" customHeight="1" x14ac:dyDescent="0.35">
      <c r="A261" s="6" t="s">
        <v>203</v>
      </c>
      <c r="B261" s="16"/>
      <c r="C261" s="102" t="s">
        <v>198</v>
      </c>
      <c r="D261" s="102"/>
      <c r="E261" s="117"/>
      <c r="F261" s="46"/>
      <c r="G261" s="19"/>
    </row>
    <row r="262" spans="1:7" ht="2.5" customHeight="1" x14ac:dyDescent="0.35">
      <c r="A262" s="6"/>
      <c r="B262" s="11"/>
      <c r="C262" s="14"/>
      <c r="D262" s="14"/>
      <c r="E262" s="14"/>
      <c r="F262" s="14"/>
      <c r="G262" s="19"/>
    </row>
    <row r="263" spans="1:7" ht="2.5" customHeight="1" x14ac:dyDescent="0.35">
      <c r="A263" s="6"/>
      <c r="B263" s="11"/>
      <c r="C263" s="11"/>
      <c r="D263" s="11"/>
      <c r="E263" s="4"/>
      <c r="F263" s="10"/>
      <c r="G263" s="19"/>
    </row>
    <row r="264" spans="1:7" ht="12" x14ac:dyDescent="0.35">
      <c r="A264" s="6" t="s">
        <v>204</v>
      </c>
      <c r="B264" s="16"/>
      <c r="C264" s="102" t="s">
        <v>199</v>
      </c>
      <c r="D264" s="102"/>
      <c r="E264" s="117"/>
      <c r="F264" s="46"/>
      <c r="G264" s="19"/>
    </row>
    <row r="265" spans="1:7" ht="2.5" customHeight="1" x14ac:dyDescent="0.35">
      <c r="A265" s="6"/>
      <c r="B265" s="11"/>
      <c r="C265" s="11"/>
      <c r="D265" s="14"/>
      <c r="E265" s="14"/>
      <c r="F265" s="14"/>
      <c r="G265" s="19"/>
    </row>
    <row r="266" spans="1:7" ht="2.5" customHeight="1" x14ac:dyDescent="0.35">
      <c r="A266" s="6"/>
      <c r="B266" s="11"/>
      <c r="C266" s="11"/>
      <c r="D266" s="11"/>
      <c r="E266" s="4"/>
      <c r="F266" s="10"/>
      <c r="G266" s="19"/>
    </row>
    <row r="267" spans="1:7" ht="24" customHeight="1" x14ac:dyDescent="0.35">
      <c r="A267" s="6" t="s">
        <v>205</v>
      </c>
      <c r="B267" s="16"/>
      <c r="C267" s="16"/>
      <c r="D267" s="102" t="s">
        <v>200</v>
      </c>
      <c r="E267" s="117"/>
      <c r="F267" s="46"/>
      <c r="G267" s="19"/>
    </row>
    <row r="268" spans="1:7" ht="2.5" customHeight="1" x14ac:dyDescent="0.35">
      <c r="A268" s="6"/>
      <c r="B268" s="11"/>
      <c r="C268" s="11"/>
      <c r="D268" s="14"/>
      <c r="E268" s="14"/>
      <c r="F268" s="14"/>
      <c r="G268" s="19"/>
    </row>
    <row r="269" spans="1:7" ht="2.5" customHeight="1" x14ac:dyDescent="0.35">
      <c r="A269" s="6"/>
      <c r="B269" s="11"/>
      <c r="C269" s="11"/>
      <c r="D269" s="11"/>
      <c r="E269" s="4"/>
      <c r="F269" s="10"/>
      <c r="G269" s="19"/>
    </row>
    <row r="270" spans="1:7" ht="24" customHeight="1" x14ac:dyDescent="0.35">
      <c r="A270" s="6" t="s">
        <v>206</v>
      </c>
      <c r="B270" s="16"/>
      <c r="C270" s="16"/>
      <c r="D270" s="102" t="s">
        <v>201</v>
      </c>
      <c r="E270" s="117"/>
      <c r="F270" s="46"/>
      <c r="G270" s="19"/>
    </row>
    <row r="271" spans="1:7" ht="2.5" customHeight="1" x14ac:dyDescent="0.35">
      <c r="A271" s="6"/>
      <c r="B271" s="11"/>
      <c r="C271" s="14"/>
      <c r="D271" s="14"/>
      <c r="E271" s="14"/>
      <c r="F271" s="14"/>
      <c r="G271" s="19"/>
    </row>
    <row r="272" spans="1:7" ht="2.5" customHeight="1" x14ac:dyDescent="0.35">
      <c r="A272" s="6"/>
      <c r="B272" s="11"/>
      <c r="C272" s="11"/>
      <c r="D272" s="11"/>
      <c r="E272" s="4"/>
      <c r="F272" s="10"/>
      <c r="G272" s="19"/>
    </row>
    <row r="273" spans="1:7" ht="12" x14ac:dyDescent="0.35">
      <c r="A273" s="6" t="s">
        <v>207</v>
      </c>
      <c r="B273" s="16"/>
      <c r="C273" s="102" t="s">
        <v>202</v>
      </c>
      <c r="D273" s="102"/>
      <c r="E273" s="117"/>
      <c r="F273" s="46"/>
      <c r="G273" s="19"/>
    </row>
    <row r="274" spans="1:7" ht="5" customHeight="1" x14ac:dyDescent="0.35">
      <c r="A274" s="6"/>
      <c r="B274" s="11"/>
      <c r="C274" s="11"/>
      <c r="D274" s="11"/>
      <c r="E274" s="4"/>
      <c r="F274" s="10"/>
      <c r="G274" s="19"/>
    </row>
    <row r="275" spans="1:7" ht="12" customHeight="1" x14ac:dyDescent="0.35">
      <c r="A275" s="28" t="s">
        <v>208</v>
      </c>
      <c r="B275" s="27"/>
      <c r="C275" s="27"/>
      <c r="D275" s="27"/>
      <c r="E275" s="27"/>
      <c r="F275" s="27"/>
      <c r="G275" s="18"/>
    </row>
    <row r="276" spans="1:7" ht="2.5" customHeight="1" x14ac:dyDescent="0.35">
      <c r="A276" s="9"/>
      <c r="B276" s="10"/>
      <c r="C276" s="10"/>
      <c r="D276" s="10"/>
      <c r="E276" s="10"/>
      <c r="F276" s="10"/>
      <c r="G276" s="19"/>
    </row>
    <row r="277" spans="1:7" ht="12" x14ac:dyDescent="0.35">
      <c r="A277" s="6"/>
      <c r="B277" s="100" t="s">
        <v>209</v>
      </c>
      <c r="C277" s="100"/>
      <c r="D277" s="100"/>
      <c r="E277" s="100"/>
      <c r="F277" s="19"/>
      <c r="G277" s="19"/>
    </row>
    <row r="278" spans="1:7" ht="2.5" customHeight="1" x14ac:dyDescent="0.35">
      <c r="A278" s="6"/>
      <c r="B278" s="16"/>
      <c r="C278" s="16"/>
      <c r="D278" s="16"/>
      <c r="E278" s="16"/>
      <c r="F278" s="16"/>
      <c r="G278" s="19"/>
    </row>
    <row r="279" spans="1:7" ht="12" x14ac:dyDescent="0.35">
      <c r="A279" s="6"/>
      <c r="B279" s="37"/>
      <c r="C279" s="15" t="str">
        <f>IF(C$22="","",CONCATENATE(C$22," gal"))</f>
        <v/>
      </c>
      <c r="D279" s="15" t="str">
        <f>IF(D$22="","",CONCATENATE(D$22," gal"))</f>
        <v/>
      </c>
      <c r="E279" s="15" t="str">
        <f>IF(E$22="","",CONCATENATE(E$22," gal"))</f>
        <v/>
      </c>
      <c r="F279" s="15" t="str">
        <f>IF(F$22="","",CONCATENATE(F$22," gal"))</f>
        <v/>
      </c>
      <c r="G279" s="19"/>
    </row>
    <row r="280" spans="1:7" ht="12" x14ac:dyDescent="0.35">
      <c r="A280" s="6" t="s">
        <v>211</v>
      </c>
      <c r="B280" s="35"/>
      <c r="C280" s="92"/>
      <c r="D280" s="92"/>
      <c r="E280" s="92"/>
      <c r="F280" s="92"/>
      <c r="G280" s="19" t="s">
        <v>210</v>
      </c>
    </row>
    <row r="281" spans="1:7" ht="5" customHeight="1" x14ac:dyDescent="0.35">
      <c r="A281" s="6"/>
      <c r="B281" s="11"/>
      <c r="C281" s="11"/>
      <c r="D281" s="11"/>
      <c r="E281" s="4"/>
      <c r="F281" s="10"/>
      <c r="G281" s="19"/>
    </row>
    <row r="282" spans="1:7" ht="12" customHeight="1" x14ac:dyDescent="0.35">
      <c r="A282" s="28" t="s">
        <v>212</v>
      </c>
      <c r="B282" s="27"/>
      <c r="C282" s="27"/>
      <c r="D282" s="27"/>
      <c r="E282" s="27"/>
      <c r="F282" s="27"/>
      <c r="G282" s="18"/>
    </row>
    <row r="283" spans="1:7" ht="2.5" customHeight="1" x14ac:dyDescent="0.35">
      <c r="A283" s="9"/>
      <c r="B283" s="10"/>
      <c r="C283" s="10"/>
      <c r="D283" s="10"/>
      <c r="E283" s="10"/>
      <c r="F283" s="10"/>
      <c r="G283" s="19"/>
    </row>
    <row r="284" spans="1:7" ht="24" customHeight="1" x14ac:dyDescent="0.35">
      <c r="A284" s="6" t="s">
        <v>217</v>
      </c>
      <c r="B284" s="100" t="s">
        <v>213</v>
      </c>
      <c r="C284" s="100"/>
      <c r="D284" s="100"/>
      <c r="E284" s="100"/>
      <c r="F284" s="46"/>
      <c r="G284" s="19"/>
    </row>
    <row r="285" spans="1:7" ht="2.5" customHeight="1" x14ac:dyDescent="0.35">
      <c r="A285" s="6"/>
      <c r="B285" s="104"/>
      <c r="C285" s="104"/>
      <c r="D285" s="104"/>
      <c r="E285" s="104"/>
      <c r="F285" s="104"/>
      <c r="G285" s="19"/>
    </row>
    <row r="286" spans="1:7" ht="2.5" customHeight="1" x14ac:dyDescent="0.35">
      <c r="A286" s="6"/>
      <c r="B286" s="11"/>
      <c r="C286" s="11"/>
      <c r="D286" s="11"/>
      <c r="E286" s="4"/>
      <c r="F286" s="11"/>
      <c r="G286" s="19"/>
    </row>
    <row r="287" spans="1:7" ht="24" customHeight="1" x14ac:dyDescent="0.35">
      <c r="A287" s="6" t="s">
        <v>218</v>
      </c>
      <c r="B287" s="100" t="s">
        <v>214</v>
      </c>
      <c r="C287" s="100"/>
      <c r="D287" s="100"/>
      <c r="E287" s="118"/>
      <c r="F287" s="46"/>
      <c r="G287" s="19"/>
    </row>
    <row r="288" spans="1:7" ht="2.5" customHeight="1" x14ac:dyDescent="0.35">
      <c r="A288" s="6"/>
      <c r="B288" s="104"/>
      <c r="C288" s="104"/>
      <c r="D288" s="104"/>
      <c r="E288" s="104"/>
      <c r="F288" s="104"/>
      <c r="G288" s="19"/>
    </row>
    <row r="289" spans="1:7" ht="2.5" customHeight="1" x14ac:dyDescent="0.35">
      <c r="A289" s="6"/>
      <c r="B289" s="11"/>
      <c r="C289" s="11"/>
      <c r="D289" s="11"/>
      <c r="E289" s="4"/>
      <c r="F289" s="10"/>
      <c r="G289" s="19"/>
    </row>
    <row r="290" spans="1:7" ht="12" x14ac:dyDescent="0.35">
      <c r="A290" s="6" t="s">
        <v>219</v>
      </c>
      <c r="B290" s="100" t="s">
        <v>215</v>
      </c>
      <c r="C290" s="100"/>
      <c r="D290" s="100"/>
      <c r="E290" s="100"/>
      <c r="F290" s="46"/>
      <c r="G290" s="19"/>
    </row>
    <row r="291" spans="1:7" ht="2.5" customHeight="1" x14ac:dyDescent="0.35">
      <c r="A291" s="6"/>
      <c r="B291" s="104"/>
      <c r="C291" s="104"/>
      <c r="D291" s="104"/>
      <c r="E291" s="104"/>
      <c r="F291" s="104"/>
      <c r="G291" s="19"/>
    </row>
    <row r="292" spans="1:7" ht="2.5" customHeight="1" x14ac:dyDescent="0.35">
      <c r="A292" s="6"/>
      <c r="B292" s="9"/>
      <c r="C292" s="10"/>
      <c r="D292" s="10"/>
      <c r="E292" s="10"/>
      <c r="F292" s="10"/>
      <c r="G292" s="19"/>
    </row>
    <row r="293" spans="1:7" ht="12" x14ac:dyDescent="0.35">
      <c r="A293" s="6" t="s">
        <v>220</v>
      </c>
      <c r="B293" s="100" t="s">
        <v>216</v>
      </c>
      <c r="C293" s="100"/>
      <c r="D293" s="100"/>
      <c r="E293" s="100"/>
      <c r="F293" s="46"/>
      <c r="G293" s="19"/>
    </row>
    <row r="294" spans="1:7" ht="5" customHeight="1" x14ac:dyDescent="0.35">
      <c r="A294" s="6"/>
      <c r="B294" s="11"/>
      <c r="C294" s="11"/>
      <c r="D294" s="11"/>
      <c r="E294" s="4"/>
      <c r="F294" s="10"/>
      <c r="G294" s="19"/>
    </row>
    <row r="295" spans="1:7" ht="12" customHeight="1" x14ac:dyDescent="0.35">
      <c r="A295" s="28" t="s">
        <v>221</v>
      </c>
      <c r="B295" s="27"/>
      <c r="C295" s="27"/>
      <c r="D295" s="27"/>
      <c r="E295" s="27"/>
      <c r="F295" s="27"/>
      <c r="G295" s="18"/>
    </row>
    <row r="296" spans="1:7" ht="2.5" customHeight="1" x14ac:dyDescent="0.35">
      <c r="A296" s="9"/>
      <c r="B296" s="10"/>
      <c r="C296" s="10"/>
      <c r="D296" s="10"/>
      <c r="E296" s="10"/>
      <c r="F296" s="10"/>
      <c r="G296" s="19"/>
    </row>
    <row r="297" spans="1:7" ht="12" x14ac:dyDescent="0.35">
      <c r="A297" s="6" t="s">
        <v>227</v>
      </c>
      <c r="B297" s="100" t="s">
        <v>222</v>
      </c>
      <c r="C297" s="100"/>
      <c r="D297" s="100"/>
      <c r="E297" s="100"/>
      <c r="F297" s="46"/>
      <c r="G297" s="19"/>
    </row>
    <row r="298" spans="1:7" ht="2.5" customHeight="1" x14ac:dyDescent="0.35">
      <c r="A298" s="6"/>
      <c r="B298" s="11"/>
      <c r="C298" s="14"/>
      <c r="D298" s="14"/>
      <c r="E298" s="14"/>
      <c r="F298" s="14"/>
      <c r="G298" s="19"/>
    </row>
    <row r="299" spans="1:7" ht="2.5" customHeight="1" x14ac:dyDescent="0.35">
      <c r="A299" s="6"/>
      <c r="B299" s="11"/>
      <c r="C299" s="11"/>
      <c r="D299" s="11"/>
      <c r="E299" s="4"/>
      <c r="F299" s="10"/>
      <c r="G299" s="19"/>
    </row>
    <row r="300" spans="1:7" ht="12" x14ac:dyDescent="0.35">
      <c r="A300" s="6" t="s">
        <v>228</v>
      </c>
      <c r="B300" s="16"/>
      <c r="C300" s="100" t="s">
        <v>223</v>
      </c>
      <c r="D300" s="118"/>
      <c r="E300" s="119"/>
      <c r="F300" s="120"/>
      <c r="G300" s="19"/>
    </row>
    <row r="301" spans="1:7" ht="2.5" customHeight="1" x14ac:dyDescent="0.35">
      <c r="A301" s="6"/>
      <c r="B301" s="11"/>
      <c r="C301" s="14"/>
      <c r="D301" s="14"/>
      <c r="E301" s="14"/>
      <c r="F301" s="14"/>
      <c r="G301" s="19"/>
    </row>
    <row r="302" spans="1:7" ht="2.5" customHeight="1" x14ac:dyDescent="0.35">
      <c r="A302" s="6"/>
      <c r="B302" s="11"/>
      <c r="C302" s="11"/>
      <c r="D302" s="11"/>
      <c r="E302" s="4"/>
      <c r="F302" s="10"/>
      <c r="G302" s="19"/>
    </row>
    <row r="303" spans="1:7" ht="36" customHeight="1" x14ac:dyDescent="0.35">
      <c r="A303" s="6" t="s">
        <v>229</v>
      </c>
      <c r="B303" s="16"/>
      <c r="C303" s="100" t="s">
        <v>224</v>
      </c>
      <c r="D303" s="100"/>
      <c r="E303" s="118"/>
      <c r="F303" s="46"/>
      <c r="G303" s="19"/>
    </row>
    <row r="304" spans="1:7" ht="2.5" customHeight="1" x14ac:dyDescent="0.35">
      <c r="A304" s="6"/>
      <c r="B304" s="104"/>
      <c r="C304" s="104"/>
      <c r="D304" s="104"/>
      <c r="E304" s="104"/>
      <c r="F304" s="104"/>
      <c r="G304" s="19"/>
    </row>
    <row r="305" spans="1:7" ht="2.5" customHeight="1" x14ac:dyDescent="0.35">
      <c r="A305" s="6"/>
      <c r="B305" s="11"/>
      <c r="C305" s="11"/>
      <c r="D305" s="11"/>
      <c r="E305" s="4"/>
      <c r="F305" s="11"/>
      <c r="G305" s="19"/>
    </row>
    <row r="306" spans="1:7" ht="24" customHeight="1" x14ac:dyDescent="0.35">
      <c r="A306" s="6" t="s">
        <v>230</v>
      </c>
      <c r="B306" s="100" t="s">
        <v>225</v>
      </c>
      <c r="C306" s="100"/>
      <c r="D306" s="100"/>
      <c r="E306" s="118"/>
      <c r="F306" s="46"/>
      <c r="G306" s="19"/>
    </row>
    <row r="307" spans="1:7" ht="2.5" customHeight="1" x14ac:dyDescent="0.35">
      <c r="A307" s="6"/>
      <c r="B307" s="104"/>
      <c r="C307" s="104"/>
      <c r="D307" s="104"/>
      <c r="E307" s="104"/>
      <c r="F307" s="104"/>
      <c r="G307" s="19"/>
    </row>
    <row r="308" spans="1:7" ht="2.5" customHeight="1" x14ac:dyDescent="0.35">
      <c r="A308" s="6"/>
      <c r="B308" s="11"/>
      <c r="C308" s="11"/>
      <c r="D308" s="11"/>
      <c r="E308" s="4"/>
      <c r="F308" s="10"/>
      <c r="G308" s="19"/>
    </row>
    <row r="309" spans="1:7" ht="12" x14ac:dyDescent="0.35">
      <c r="A309" s="6" t="s">
        <v>231</v>
      </c>
      <c r="B309" s="100" t="s">
        <v>226</v>
      </c>
      <c r="C309" s="100"/>
      <c r="D309" s="100"/>
      <c r="E309" s="100"/>
      <c r="F309" s="46"/>
      <c r="G309" s="19"/>
    </row>
    <row r="310" spans="1:7" ht="5" customHeight="1" x14ac:dyDescent="0.35">
      <c r="A310" s="6"/>
      <c r="B310" s="11"/>
      <c r="C310" s="11"/>
      <c r="D310" s="11"/>
      <c r="E310" s="4"/>
      <c r="F310" s="10"/>
      <c r="G310" s="19"/>
    </row>
    <row r="311" spans="1:7" ht="12" customHeight="1" x14ac:dyDescent="0.35">
      <c r="A311" s="28" t="s">
        <v>232</v>
      </c>
      <c r="B311" s="27"/>
      <c r="C311" s="27"/>
      <c r="D311" s="27"/>
      <c r="E311" s="27"/>
      <c r="F311" s="27"/>
      <c r="G311" s="18"/>
    </row>
    <row r="312" spans="1:7" ht="2.5" customHeight="1" x14ac:dyDescent="0.35">
      <c r="A312" s="9"/>
      <c r="B312" s="10"/>
      <c r="C312" s="10"/>
      <c r="D312" s="10"/>
      <c r="E312" s="10"/>
      <c r="F312" s="10"/>
      <c r="G312" s="19"/>
    </row>
    <row r="313" spans="1:7" ht="12" x14ac:dyDescent="0.35">
      <c r="A313" s="6" t="s">
        <v>236</v>
      </c>
      <c r="B313" s="21" t="s">
        <v>233</v>
      </c>
      <c r="C313" s="16"/>
      <c r="D313" s="19"/>
      <c r="E313" s="16"/>
      <c r="F313" s="58"/>
      <c r="G313" s="19" t="s">
        <v>235</v>
      </c>
    </row>
    <row r="314" spans="1:7" ht="2.5" customHeight="1" x14ac:dyDescent="0.35">
      <c r="A314" s="6"/>
      <c r="B314" s="38"/>
      <c r="C314" s="14"/>
      <c r="D314" s="14"/>
      <c r="E314" s="14"/>
      <c r="F314" s="14"/>
      <c r="G314" s="14"/>
    </row>
    <row r="315" spans="1:7" ht="2.5" customHeight="1" x14ac:dyDescent="0.35">
      <c r="A315" s="6"/>
      <c r="B315" s="39"/>
      <c r="C315" s="4"/>
      <c r="D315" s="11"/>
      <c r="E315" s="4"/>
      <c r="F315" s="11"/>
      <c r="G315" s="11"/>
    </row>
    <row r="316" spans="1:7" ht="12" x14ac:dyDescent="0.35">
      <c r="A316" s="6" t="s">
        <v>237</v>
      </c>
      <c r="B316" s="21" t="s">
        <v>234</v>
      </c>
      <c r="C316" s="16"/>
      <c r="D316" s="19"/>
      <c r="E316" s="16"/>
      <c r="F316" s="58"/>
      <c r="G316" s="19" t="s">
        <v>235</v>
      </c>
    </row>
    <row r="317" spans="1:7" ht="5" customHeight="1" x14ac:dyDescent="0.35">
      <c r="A317" s="6"/>
      <c r="B317" s="11"/>
      <c r="C317" s="11"/>
      <c r="D317" s="11"/>
      <c r="E317" s="4"/>
      <c r="F317" s="10"/>
      <c r="G317" s="19"/>
    </row>
    <row r="318" spans="1:7" ht="12" customHeight="1" x14ac:dyDescent="0.35">
      <c r="A318" s="28" t="s">
        <v>238</v>
      </c>
      <c r="B318" s="27"/>
      <c r="C318" s="27"/>
      <c r="D318" s="27"/>
      <c r="E318" s="27"/>
      <c r="F318" s="27"/>
      <c r="G318" s="18"/>
    </row>
    <row r="319" spans="1:7" ht="2.5" customHeight="1" x14ac:dyDescent="0.35">
      <c r="A319" s="9"/>
      <c r="B319" s="10"/>
      <c r="C319" s="10"/>
      <c r="D319" s="10"/>
      <c r="E319" s="10"/>
      <c r="F319" s="10"/>
      <c r="G319" s="19"/>
    </row>
    <row r="320" spans="1:7" ht="12" x14ac:dyDescent="0.35">
      <c r="A320" s="6" t="s">
        <v>251</v>
      </c>
      <c r="B320" s="100" t="s">
        <v>239</v>
      </c>
      <c r="C320" s="100"/>
      <c r="D320" s="100"/>
      <c r="E320" s="100"/>
      <c r="F320" s="46"/>
      <c r="G320" s="19"/>
    </row>
    <row r="321" spans="1:7" ht="2.5" customHeight="1" x14ac:dyDescent="0.35">
      <c r="A321" s="6"/>
      <c r="B321" s="104"/>
      <c r="C321" s="104"/>
      <c r="D321" s="104"/>
      <c r="E321" s="104"/>
      <c r="F321" s="104"/>
      <c r="G321" s="19"/>
    </row>
    <row r="322" spans="1:7" ht="2.5" customHeight="1" x14ac:dyDescent="0.35">
      <c r="A322" s="6"/>
      <c r="B322" s="11"/>
      <c r="C322" s="11"/>
      <c r="D322" s="11"/>
      <c r="E322" s="4"/>
      <c r="F322" s="11"/>
      <c r="G322" s="19"/>
    </row>
    <row r="323" spans="1:7" ht="12" x14ac:dyDescent="0.35">
      <c r="A323" s="6"/>
      <c r="B323" s="100" t="s">
        <v>266</v>
      </c>
      <c r="C323" s="100"/>
      <c r="D323" s="100"/>
      <c r="E323" s="100"/>
      <c r="F323" s="118"/>
      <c r="G323" s="19"/>
    </row>
    <row r="324" spans="1:7" ht="2.5" customHeight="1" x14ac:dyDescent="0.35">
      <c r="A324" s="6"/>
      <c r="B324" s="11"/>
      <c r="C324" s="11"/>
      <c r="D324" s="11"/>
      <c r="E324" s="4"/>
      <c r="F324" s="10"/>
      <c r="G324" s="19"/>
    </row>
    <row r="325" spans="1:7" ht="12" x14ac:dyDescent="0.35">
      <c r="A325" s="6" t="s">
        <v>252</v>
      </c>
      <c r="B325" s="16"/>
      <c r="C325" s="100" t="s">
        <v>240</v>
      </c>
      <c r="D325" s="100"/>
      <c r="E325" s="118"/>
      <c r="F325" s="59"/>
      <c r="G325" s="19"/>
    </row>
    <row r="326" spans="1:7" ht="2.5" customHeight="1" x14ac:dyDescent="0.35">
      <c r="A326" s="6"/>
      <c r="B326" s="11"/>
      <c r="C326" s="14"/>
      <c r="D326" s="14"/>
      <c r="E326" s="14"/>
      <c r="F326" s="14"/>
      <c r="G326" s="19"/>
    </row>
    <row r="327" spans="1:7" ht="2.5" customHeight="1" x14ac:dyDescent="0.35">
      <c r="A327" s="6"/>
      <c r="B327" s="11"/>
      <c r="C327" s="11"/>
      <c r="D327" s="11"/>
      <c r="E327" s="4"/>
      <c r="F327" s="10"/>
      <c r="G327" s="19"/>
    </row>
    <row r="328" spans="1:7" ht="12" x14ac:dyDescent="0.35">
      <c r="A328" s="6" t="s">
        <v>253</v>
      </c>
      <c r="B328" s="16"/>
      <c r="C328" s="100" t="s">
        <v>241</v>
      </c>
      <c r="D328" s="100"/>
      <c r="E328" s="118"/>
      <c r="F328" s="59"/>
      <c r="G328" s="19"/>
    </row>
    <row r="329" spans="1:7" ht="2.5" customHeight="1" x14ac:dyDescent="0.35">
      <c r="A329" s="6"/>
      <c r="B329" s="11"/>
      <c r="C329" s="14"/>
      <c r="D329" s="14"/>
      <c r="E329" s="14"/>
      <c r="F329" s="14"/>
      <c r="G329" s="19"/>
    </row>
    <row r="330" spans="1:7" ht="2.5" customHeight="1" x14ac:dyDescent="0.35">
      <c r="A330" s="6"/>
      <c r="B330" s="11"/>
      <c r="C330" s="11"/>
      <c r="D330" s="11"/>
      <c r="E330" s="4"/>
      <c r="F330" s="10"/>
      <c r="G330" s="19"/>
    </row>
    <row r="331" spans="1:7" ht="12" x14ac:dyDescent="0.35">
      <c r="A331" s="6" t="s">
        <v>254</v>
      </c>
      <c r="B331" s="16"/>
      <c r="C331" s="100" t="s">
        <v>242</v>
      </c>
      <c r="D331" s="100"/>
      <c r="E331" s="118"/>
      <c r="F331" s="59"/>
      <c r="G331" s="19"/>
    </row>
    <row r="332" spans="1:7" ht="2.5" customHeight="1" x14ac:dyDescent="0.35">
      <c r="A332" s="6"/>
      <c r="B332" s="11"/>
      <c r="C332" s="14"/>
      <c r="D332" s="14"/>
      <c r="E332" s="14"/>
      <c r="F332" s="14"/>
      <c r="G332" s="19"/>
    </row>
    <row r="333" spans="1:7" ht="2.5" customHeight="1" x14ac:dyDescent="0.35">
      <c r="A333" s="6"/>
      <c r="B333" s="11"/>
      <c r="C333" s="11"/>
      <c r="D333" s="11"/>
      <c r="E333" s="4"/>
      <c r="F333" s="10"/>
      <c r="G333" s="19"/>
    </row>
    <row r="334" spans="1:7" ht="12" x14ac:dyDescent="0.35">
      <c r="A334" s="6" t="s">
        <v>255</v>
      </c>
      <c r="B334" s="16"/>
      <c r="C334" s="100" t="s">
        <v>243</v>
      </c>
      <c r="D334" s="100"/>
      <c r="E334" s="118"/>
      <c r="F334" s="59"/>
      <c r="G334" s="19"/>
    </row>
    <row r="335" spans="1:7" ht="2.5" customHeight="1" x14ac:dyDescent="0.35">
      <c r="A335" s="6"/>
      <c r="B335" s="11"/>
      <c r="C335" s="14"/>
      <c r="D335" s="14"/>
      <c r="E335" s="14"/>
      <c r="F335" s="14"/>
      <c r="G335" s="19"/>
    </row>
    <row r="336" spans="1:7" ht="2.5" customHeight="1" x14ac:dyDescent="0.35">
      <c r="A336" s="6"/>
      <c r="B336" s="11"/>
      <c r="C336" s="11"/>
      <c r="D336" s="11"/>
      <c r="E336" s="4"/>
      <c r="F336" s="10"/>
      <c r="G336" s="19"/>
    </row>
    <row r="337" spans="1:7" ht="12" x14ac:dyDescent="0.35">
      <c r="A337" s="6" t="s">
        <v>256</v>
      </c>
      <c r="B337" s="16"/>
      <c r="C337" s="100" t="s">
        <v>244</v>
      </c>
      <c r="D337" s="100"/>
      <c r="E337" s="118"/>
      <c r="F337" s="59"/>
      <c r="G337" s="19"/>
    </row>
    <row r="338" spans="1:7" ht="2.5" customHeight="1" x14ac:dyDescent="0.35">
      <c r="A338" s="6"/>
      <c r="B338" s="11"/>
      <c r="C338" s="14"/>
      <c r="D338" s="14"/>
      <c r="E338" s="14"/>
      <c r="F338" s="14"/>
      <c r="G338" s="19"/>
    </row>
    <row r="339" spans="1:7" ht="2.5" customHeight="1" x14ac:dyDescent="0.35">
      <c r="A339" s="6"/>
      <c r="B339" s="11"/>
      <c r="C339" s="11"/>
      <c r="D339" s="11"/>
      <c r="E339" s="4"/>
      <c r="F339" s="10"/>
      <c r="G339" s="19"/>
    </row>
    <row r="340" spans="1:7" ht="12" x14ac:dyDescent="0.35">
      <c r="A340" s="6" t="s">
        <v>257</v>
      </c>
      <c r="B340" s="16"/>
      <c r="C340" s="100" t="s">
        <v>245</v>
      </c>
      <c r="D340" s="100"/>
      <c r="E340" s="118"/>
      <c r="F340" s="59"/>
      <c r="G340" s="19"/>
    </row>
    <row r="341" spans="1:7" ht="2.5" customHeight="1" x14ac:dyDescent="0.35">
      <c r="A341" s="6"/>
      <c r="B341" s="104"/>
      <c r="C341" s="104"/>
      <c r="D341" s="104"/>
      <c r="E341" s="104"/>
      <c r="F341" s="104"/>
      <c r="G341" s="19"/>
    </row>
    <row r="342" spans="1:7" ht="2.5" customHeight="1" x14ac:dyDescent="0.35">
      <c r="A342" s="6"/>
      <c r="B342" s="11"/>
      <c r="C342" s="11"/>
      <c r="D342" s="11"/>
      <c r="E342" s="4"/>
      <c r="F342" s="10"/>
      <c r="G342" s="19"/>
    </row>
    <row r="343" spans="1:7" ht="24" customHeight="1" x14ac:dyDescent="0.35">
      <c r="A343" s="6" t="s">
        <v>258</v>
      </c>
      <c r="B343" s="100" t="s">
        <v>246</v>
      </c>
      <c r="C343" s="100"/>
      <c r="D343" s="100"/>
      <c r="E343" s="100"/>
      <c r="F343" s="46"/>
      <c r="G343" s="19"/>
    </row>
    <row r="344" spans="1:7" ht="2.5" customHeight="1" x14ac:dyDescent="0.35">
      <c r="A344" s="6"/>
      <c r="B344" s="104"/>
      <c r="C344" s="104"/>
      <c r="D344" s="104"/>
      <c r="E344" s="104"/>
      <c r="F344" s="104"/>
      <c r="G344" s="19"/>
    </row>
    <row r="345" spans="1:7" ht="2.5" customHeight="1" x14ac:dyDescent="0.35">
      <c r="A345" s="6"/>
      <c r="B345" s="11"/>
      <c r="C345" s="11"/>
      <c r="D345" s="11"/>
      <c r="E345" s="4"/>
      <c r="F345" s="11"/>
      <c r="G345" s="19"/>
    </row>
    <row r="346" spans="1:7" ht="12" x14ac:dyDescent="0.35">
      <c r="A346" s="6"/>
      <c r="B346" s="100" t="s">
        <v>267</v>
      </c>
      <c r="C346" s="100"/>
      <c r="D346" s="100"/>
      <c r="E346" s="100"/>
      <c r="F346" s="118"/>
      <c r="G346" s="19"/>
    </row>
    <row r="347" spans="1:7" ht="2.5" customHeight="1" x14ac:dyDescent="0.35">
      <c r="A347" s="6"/>
      <c r="B347" s="11"/>
      <c r="C347" s="11"/>
      <c r="D347" s="11"/>
      <c r="E347" s="4"/>
      <c r="F347" s="10"/>
      <c r="G347" s="19"/>
    </row>
    <row r="348" spans="1:7" ht="24" customHeight="1" x14ac:dyDescent="0.35">
      <c r="A348" s="6" t="s">
        <v>259</v>
      </c>
      <c r="B348" s="16"/>
      <c r="C348" s="100" t="s">
        <v>247</v>
      </c>
      <c r="D348" s="100"/>
      <c r="E348" s="118"/>
      <c r="F348" s="46"/>
      <c r="G348" s="19"/>
    </row>
    <row r="349" spans="1:7" ht="2.5" customHeight="1" x14ac:dyDescent="0.35">
      <c r="A349" s="6"/>
      <c r="B349" s="11"/>
      <c r="C349" s="14"/>
      <c r="D349" s="14"/>
      <c r="E349" s="14"/>
      <c r="F349" s="14"/>
      <c r="G349" s="19"/>
    </row>
    <row r="350" spans="1:7" ht="2.5" customHeight="1" x14ac:dyDescent="0.35">
      <c r="A350" s="6"/>
      <c r="B350" s="11"/>
      <c r="C350" s="11"/>
      <c r="D350" s="11"/>
      <c r="E350" s="4"/>
      <c r="F350" s="10"/>
      <c r="G350" s="19"/>
    </row>
    <row r="351" spans="1:7" ht="24" customHeight="1" x14ac:dyDescent="0.35">
      <c r="A351" s="6" t="s">
        <v>260</v>
      </c>
      <c r="B351" s="16"/>
      <c r="C351" s="100" t="s">
        <v>248</v>
      </c>
      <c r="D351" s="100"/>
      <c r="E351" s="118"/>
      <c r="F351" s="46"/>
      <c r="G351" s="19"/>
    </row>
    <row r="352" spans="1:7" ht="2.5" customHeight="1" x14ac:dyDescent="0.35">
      <c r="A352" s="6"/>
      <c r="B352" s="11"/>
      <c r="C352" s="14"/>
      <c r="D352" s="14"/>
      <c r="E352" s="14"/>
      <c r="F352" s="14"/>
      <c r="G352" s="19"/>
    </row>
    <row r="353" spans="1:7" ht="2.5" customHeight="1" x14ac:dyDescent="0.35">
      <c r="A353" s="6"/>
      <c r="B353" s="11"/>
      <c r="C353" s="11"/>
      <c r="D353" s="11"/>
      <c r="E353" s="4"/>
      <c r="F353" s="10"/>
      <c r="G353" s="19"/>
    </row>
    <row r="354" spans="1:7" ht="24" customHeight="1" x14ac:dyDescent="0.35">
      <c r="A354" s="6" t="s">
        <v>261</v>
      </c>
      <c r="B354" s="16"/>
      <c r="C354" s="100" t="s">
        <v>249</v>
      </c>
      <c r="D354" s="100"/>
      <c r="E354" s="118"/>
      <c r="F354" s="46"/>
      <c r="G354" s="19"/>
    </row>
    <row r="355" spans="1:7" ht="2.5" customHeight="1" x14ac:dyDescent="0.35">
      <c r="A355" s="6"/>
      <c r="B355" s="104"/>
      <c r="C355" s="104"/>
      <c r="D355" s="104"/>
      <c r="E355" s="104"/>
      <c r="F355" s="104"/>
      <c r="G355" s="19"/>
    </row>
    <row r="356" spans="1:7" ht="2.5" customHeight="1" x14ac:dyDescent="0.35">
      <c r="A356" s="6"/>
      <c r="B356" s="11"/>
      <c r="C356" s="11"/>
      <c r="D356" s="11"/>
      <c r="E356" s="4"/>
      <c r="F356" s="10"/>
      <c r="G356" s="19"/>
    </row>
    <row r="357" spans="1:7" ht="36" customHeight="1" x14ac:dyDescent="0.35">
      <c r="A357" s="6" t="s">
        <v>262</v>
      </c>
      <c r="B357" s="100" t="s">
        <v>250</v>
      </c>
      <c r="C357" s="100"/>
      <c r="D357" s="100"/>
      <c r="E357" s="100"/>
      <c r="F357" s="46"/>
      <c r="G357" s="19"/>
    </row>
    <row r="358" spans="1:7" ht="2.5" customHeight="1" x14ac:dyDescent="0.35">
      <c r="A358" s="6"/>
      <c r="B358" s="104"/>
      <c r="C358" s="104"/>
      <c r="D358" s="104"/>
      <c r="E358" s="104"/>
      <c r="F358" s="104"/>
      <c r="G358" s="19"/>
    </row>
    <row r="359" spans="1:7" ht="2.5" customHeight="1" x14ac:dyDescent="0.35">
      <c r="A359" s="6"/>
      <c r="B359" s="11"/>
      <c r="C359" s="11"/>
      <c r="D359" s="11"/>
      <c r="E359" s="4"/>
      <c r="F359" s="11"/>
      <c r="G359" s="19"/>
    </row>
    <row r="360" spans="1:7" ht="36" customHeight="1" x14ac:dyDescent="0.35">
      <c r="A360" s="6" t="s">
        <v>263</v>
      </c>
      <c r="B360" s="100" t="s">
        <v>268</v>
      </c>
      <c r="C360" s="100"/>
      <c r="D360" s="100"/>
      <c r="E360" s="100"/>
      <c r="F360" s="46"/>
      <c r="G360" s="19"/>
    </row>
    <row r="361" spans="1:7" ht="5" customHeight="1" x14ac:dyDescent="0.35">
      <c r="A361" s="6"/>
      <c r="B361" s="11"/>
      <c r="C361" s="11"/>
      <c r="D361" s="11"/>
      <c r="E361" s="4"/>
      <c r="F361" s="10"/>
      <c r="G361" s="19"/>
    </row>
  </sheetData>
  <sheetProtection algorithmName="SHA-512" hashValue="gvYMSy5YU371eojGf9AQHSWthILhhTB0hkmOXpA3sux5LeFMnUNiI9Jc/Kr9d+uxL6MFuDl7zH5cLxlnba5WOg==" saltValue="WI6i4anOycvU2WtY2fo1yQ==" spinCount="100000" sheet="1" objects="1" scenarios="1" selectLockedCells="1"/>
  <mergeCells count="117">
    <mergeCell ref="C354:E354"/>
    <mergeCell ref="B355:F355"/>
    <mergeCell ref="B357:E357"/>
    <mergeCell ref="B358:F358"/>
    <mergeCell ref="B360:E360"/>
    <mergeCell ref="B346:F346"/>
    <mergeCell ref="C348:E348"/>
    <mergeCell ref="C351:E351"/>
    <mergeCell ref="B320:E320"/>
    <mergeCell ref="B321:F321"/>
    <mergeCell ref="B343:E343"/>
    <mergeCell ref="B344:F344"/>
    <mergeCell ref="B323:F323"/>
    <mergeCell ref="C325:E325"/>
    <mergeCell ref="C328:E328"/>
    <mergeCell ref="C331:E331"/>
    <mergeCell ref="C334:E334"/>
    <mergeCell ref="C337:E337"/>
    <mergeCell ref="B341:F341"/>
    <mergeCell ref="C303:E303"/>
    <mergeCell ref="C340:E340"/>
    <mergeCell ref="B297:E297"/>
    <mergeCell ref="B304:F304"/>
    <mergeCell ref="B306:E306"/>
    <mergeCell ref="B307:F307"/>
    <mergeCell ref="B309:E309"/>
    <mergeCell ref="E300:F300"/>
    <mergeCell ref="C300:D300"/>
    <mergeCell ref="B287:E287"/>
    <mergeCell ref="B288:F288"/>
    <mergeCell ref="B290:E290"/>
    <mergeCell ref="B291:F291"/>
    <mergeCell ref="B293:E293"/>
    <mergeCell ref="B277:E277"/>
    <mergeCell ref="B284:E284"/>
    <mergeCell ref="B285:F285"/>
    <mergeCell ref="C261:E261"/>
    <mergeCell ref="C264:E264"/>
    <mergeCell ref="C273:E273"/>
    <mergeCell ref="D267:E267"/>
    <mergeCell ref="D270:E270"/>
    <mergeCell ref="B259:E259"/>
    <mergeCell ref="C248:E248"/>
    <mergeCell ref="B249:F249"/>
    <mergeCell ref="B251:E251"/>
    <mergeCell ref="B238:F238"/>
    <mergeCell ref="B240:E240"/>
    <mergeCell ref="B241:F241"/>
    <mergeCell ref="B243:E243"/>
    <mergeCell ref="C245:E245"/>
    <mergeCell ref="C237:E237"/>
    <mergeCell ref="B227:F227"/>
    <mergeCell ref="B229:E229"/>
    <mergeCell ref="B223:E223"/>
    <mergeCell ref="B224:F224"/>
    <mergeCell ref="B226:E226"/>
    <mergeCell ref="C253:E253"/>
    <mergeCell ref="C256:E256"/>
    <mergeCell ref="B257:F257"/>
    <mergeCell ref="B199:B200"/>
    <mergeCell ref="B214:B215"/>
    <mergeCell ref="B220:E220"/>
    <mergeCell ref="B221:F221"/>
    <mergeCell ref="B153:F153"/>
    <mergeCell ref="C159:E159"/>
    <mergeCell ref="B160:F160"/>
    <mergeCell ref="C231:E231"/>
    <mergeCell ref="C234:E234"/>
    <mergeCell ref="B150:F150"/>
    <mergeCell ref="C118:F118"/>
    <mergeCell ref="B114:F114"/>
    <mergeCell ref="B122:F122"/>
    <mergeCell ref="B119:F119"/>
    <mergeCell ref="B145:F145"/>
    <mergeCell ref="D149:F149"/>
    <mergeCell ref="B113:E113"/>
    <mergeCell ref="B124:E124"/>
    <mergeCell ref="B125:F125"/>
    <mergeCell ref="B127:E127"/>
    <mergeCell ref="B67:E67"/>
    <mergeCell ref="B92:F92"/>
    <mergeCell ref="B97:F97"/>
    <mergeCell ref="B100:F100"/>
    <mergeCell ref="B107:F107"/>
    <mergeCell ref="C91:F91"/>
    <mergeCell ref="C96:F96"/>
    <mergeCell ref="B80:F80"/>
    <mergeCell ref="B71:F71"/>
    <mergeCell ref="C74:F74"/>
    <mergeCell ref="C77:F77"/>
    <mergeCell ref="B83:F83"/>
    <mergeCell ref="C76:E76"/>
    <mergeCell ref="B73:E73"/>
    <mergeCell ref="C6:F6"/>
    <mergeCell ref="C8:F8"/>
    <mergeCell ref="C10:F10"/>
    <mergeCell ref="B201:F201"/>
    <mergeCell ref="B216:F216"/>
    <mergeCell ref="B187:F187"/>
    <mergeCell ref="B4:F4"/>
    <mergeCell ref="B70:E70"/>
    <mergeCell ref="B58:E58"/>
    <mergeCell ref="B55:E55"/>
    <mergeCell ref="C12:F12"/>
    <mergeCell ref="C14:F14"/>
    <mergeCell ref="B18:E18"/>
    <mergeCell ref="B32:B33"/>
    <mergeCell ref="B26:B27"/>
    <mergeCell ref="B53:F53"/>
    <mergeCell ref="B56:F56"/>
    <mergeCell ref="B59:F59"/>
    <mergeCell ref="B65:F65"/>
    <mergeCell ref="B68:F68"/>
    <mergeCell ref="B62:F62"/>
    <mergeCell ref="B52:E52"/>
    <mergeCell ref="B61:E61"/>
    <mergeCell ref="B64:E64"/>
  </mergeCells>
  <phoneticPr fontId="1" type="noConversion"/>
  <conditionalFormatting sqref="B216">
    <cfRule type="expression" dxfId="15" priority="1">
      <formula>$F$55="No"</formula>
    </cfRule>
  </conditionalFormatting>
  <conditionalFormatting sqref="B70:G70">
    <cfRule type="expression" dxfId="14" priority="17">
      <formula>$F$64&gt;120</formula>
    </cfRule>
  </conditionalFormatting>
  <conditionalFormatting sqref="B76:G79 B220:G273">
    <cfRule type="expression" dxfId="13" priority="16">
      <formula>$F$73="0"</formula>
    </cfRule>
  </conditionalFormatting>
  <conditionalFormatting sqref="B91:G91">
    <cfRule type="expression" dxfId="12" priority="15">
      <formula>$C$89&lt;&gt;"Other"</formula>
    </cfRule>
  </conditionalFormatting>
  <conditionalFormatting sqref="B96:G96">
    <cfRule type="expression" dxfId="11" priority="14">
      <formula>$C$94&lt;&gt;"Other"</formula>
    </cfRule>
  </conditionalFormatting>
  <conditionalFormatting sqref="B116:G118">
    <cfRule type="expression" dxfId="10" priority="13">
      <formula>$F$113="no"</formula>
    </cfRule>
  </conditionalFormatting>
  <conditionalFormatting sqref="B118:G118">
    <cfRule type="expression" dxfId="9" priority="12">
      <formula>$C$116="No"</formula>
    </cfRule>
  </conditionalFormatting>
  <conditionalFormatting sqref="B129:G138">
    <cfRule type="expression" dxfId="8" priority="10">
      <formula>$F$127="No"</formula>
    </cfRule>
  </conditionalFormatting>
  <conditionalFormatting sqref="B149:G149">
    <cfRule type="expression" dxfId="7" priority="9">
      <formula>$D$147&lt;&gt;"other"</formula>
    </cfRule>
  </conditionalFormatting>
  <conditionalFormatting sqref="B155:G159 B343:G343">
    <cfRule type="expression" dxfId="6" priority="8">
      <formula>$F$61="No"</formula>
    </cfRule>
  </conditionalFormatting>
  <conditionalFormatting sqref="B171:G186 B187 G187 B188:G200 B201 G201 G216 B293:G293 B306:G309 B360:G360">
    <cfRule type="expression" dxfId="5" priority="7">
      <formula>$F$55="No"</formula>
    </cfRule>
  </conditionalFormatting>
  <conditionalFormatting sqref="B204:G215">
    <cfRule type="expression" dxfId="4" priority="6">
      <formula>$F$58="no"</formula>
    </cfRule>
  </conditionalFormatting>
  <conditionalFormatting sqref="B300:G303">
    <cfRule type="expression" dxfId="3" priority="5">
      <formula>$F$297="No"</formula>
    </cfRule>
  </conditionalFormatting>
  <conditionalFormatting sqref="D22:D48 D130:D138 D164:D167 D172:D184 D188:D200 D202:D215 D279:D280">
    <cfRule type="expression" dxfId="2" priority="2">
      <formula>$F$18&lt;2</formula>
    </cfRule>
  </conditionalFormatting>
  <conditionalFormatting sqref="E22:E48 E130:E138 E164:E167 E172:E184 E188:E200 E202:E215 E279:E280">
    <cfRule type="expression" dxfId="1" priority="3">
      <formula>$F$18&lt;3</formula>
    </cfRule>
  </conditionalFormatting>
  <conditionalFormatting sqref="F22:F48 F130:F138 F164:F167 F172:F184 F188:F200 F202:F215 F279:F280">
    <cfRule type="expression" dxfId="0" priority="4">
      <formula>$F$18&lt;4</formula>
    </cfRule>
  </conditionalFormatting>
  <dataValidations count="13">
    <dataValidation type="list" allowBlank="1" showInputMessage="1" showErrorMessage="1" sqref="F18" xr:uid="{F5FBEF31-7982-43A5-9792-BE0F6FC88D01}">
      <formula1>"1,2,3,4"</formula1>
    </dataValidation>
    <dataValidation type="list" allowBlank="1" showInputMessage="1" showErrorMessage="1" sqref="F52" xr:uid="{F7F30220-8E75-4D4B-A401-C716F295A1F8}">
      <formula1>"Integrated,Split system"</formula1>
    </dataValidation>
    <dataValidation type="list" allowBlank="1" showInputMessage="1" showErrorMessage="1" sqref="F55 F58 F70 F76 F61 F124 D144 F127 C116 F113 C121 F156 F159 F152 F220 F223 F226 F229 F231 F234 F237 F240 F245 F248 F253 F256 F261 F264 F273 F267 F270 F284 F287 F290 F293 F306 F309 F297 F303 F320 F340 F343 F325 F328 F331 F334 F337 F354 F348 F351 F357 F360 C177:F177" xr:uid="{C9D5AA0C-D4DB-4D06-A25F-E1958299E0BC}">
      <formula1>"Yes,No"</formula1>
    </dataValidation>
    <dataValidation type="list" allowBlank="1" showInputMessage="1" showErrorMessage="1" sqref="F64" xr:uid="{61D8CD06-40A0-48AF-ADD2-C24F23BE1623}">
      <formula1>"120,208,240"</formula1>
    </dataValidation>
    <dataValidation type="list" allowBlank="1" showInputMessage="1" showErrorMessage="1" sqref="F67" xr:uid="{8FE79B5D-8A0A-4A52-9078-C83679957AFA}">
      <formula1>"7.5,10,12,16,25,30"</formula1>
    </dataValidation>
    <dataValidation type="list" allowBlank="1" showInputMessage="1" showErrorMessage="1" sqref="F73" xr:uid="{E55A6462-4AA2-4B27-B98E-B7EBE33DE0D4}">
      <formula1>"0,1,2,more than 2"</formula1>
    </dataValidation>
    <dataValidation type="list" allowBlank="1" showInputMessage="1" showErrorMessage="1" sqref="C89" xr:uid="{1EC4EFE5-767D-496B-A85B-A885E497D802}">
      <formula1>"Glass-lined steel,Stainless steel,Concrete,other"</formula1>
    </dataValidation>
    <dataValidation type="list" allowBlank="1" showInputMessage="1" showErrorMessage="1" sqref="C94" xr:uid="{2EC31019-21D1-4F4B-9F9D-789ED6313CF1}">
      <formula1>"R-134a,R-290 (propane),R-410a,R-513a,R-717 (ammonia),R-744 (CO2),R-1234yf,other"</formula1>
    </dataValidation>
    <dataValidation type="list" allowBlank="1" showInputMessage="1" showErrorMessage="1" sqref="C99" xr:uid="{600B66F9-0BA2-425B-9420-BC7B8B073C76}">
      <formula1>"Around tank,Inside tank"</formula1>
    </dataValidation>
    <dataValidation type="list" allowBlank="1" showInputMessage="1" showErrorMessage="1" sqref="C109" xr:uid="{AD7E9899-0C2E-40BE-A21C-6270BD25341C}">
      <formula1>"Active,Passive"</formula1>
    </dataValidation>
    <dataValidation type="list" allowBlank="1" showInputMessage="1" showErrorMessage="1" sqref="D147" xr:uid="{386C2E38-6502-4C7B-B01D-D8A6638CF2C2}">
      <formula1>"CSA,ETL,UL,other"</formula1>
    </dataValidation>
    <dataValidation type="list" allowBlank="1" showInputMessage="1" showErrorMessage="1" sqref="C173" xr:uid="{7ECE8443-C263-45E3-A75E-DDCD3E38EFB1}">
      <formula1>"2,7,12,17,22,27,32,37,42,47,52,57,62,67"</formula1>
    </dataValidation>
    <dataValidation type="list" allowBlank="1" showInputMessage="1" showErrorMessage="1" sqref="E300" xr:uid="{79222400-8844-4646-9B2A-6CF8D0E5B7AB}">
      <formula1>"Permanent washable media,Replaceable standard filter,other"</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C2D38-5128-4BA8-B65B-CC07E7277DE0}">
  <sheetPr>
    <tabColor theme="3"/>
  </sheetPr>
  <dimension ref="A1:H54"/>
  <sheetViews>
    <sheetView workbookViewId="0">
      <selection activeCell="F5" sqref="F5"/>
    </sheetView>
  </sheetViews>
  <sheetFormatPr defaultRowHeight="14.5" x14ac:dyDescent="0.35"/>
  <sheetData>
    <row r="1" spans="1:6" x14ac:dyDescent="0.35">
      <c r="A1" t="s">
        <v>272</v>
      </c>
      <c r="C1" s="67">
        <f>Data!C22</f>
        <v>0</v>
      </c>
      <c r="D1" s="67">
        <f>Data!D22</f>
        <v>0</v>
      </c>
      <c r="E1" s="67">
        <f>Data!E22</f>
        <v>0</v>
      </c>
      <c r="F1" s="67">
        <f>Data!F22</f>
        <v>0</v>
      </c>
    </row>
    <row r="2" spans="1:6" s="81" customFormat="1" ht="18.5" x14ac:dyDescent="0.45">
      <c r="A2" s="81" t="s">
        <v>161</v>
      </c>
      <c r="C2" s="82">
        <f>SUMPRODUCT(C19:C28,$H19:$H28)</f>
        <v>0</v>
      </c>
      <c r="D2" s="82">
        <f>SUMPRODUCT(D19:D28,$H19:$H28)</f>
        <v>0</v>
      </c>
      <c r="E2" s="82">
        <f>SUMPRODUCT(E19:E28,$H19:$H28)</f>
        <v>0</v>
      </c>
      <c r="F2" s="82">
        <f>SUMPRODUCT(F19:F28,$H19:$H28)</f>
        <v>0</v>
      </c>
    </row>
    <row r="4" spans="1:6" x14ac:dyDescent="0.35">
      <c r="A4" t="s">
        <v>283</v>
      </c>
    </row>
    <row r="5" spans="1:6" x14ac:dyDescent="0.35">
      <c r="B5" s="61" t="s">
        <v>147</v>
      </c>
      <c r="C5" s="61">
        <f>Data!$C$173</f>
        <v>0</v>
      </c>
      <c r="D5" s="61">
        <f>Data!$C$173</f>
        <v>0</v>
      </c>
      <c r="E5" s="61">
        <f>Data!$C$173</f>
        <v>0</v>
      </c>
      <c r="F5" s="61">
        <f>Data!$C$173</f>
        <v>0</v>
      </c>
    </row>
    <row r="6" spans="1:6" x14ac:dyDescent="0.35">
      <c r="B6" s="61" t="s">
        <v>148</v>
      </c>
      <c r="C6" s="62">
        <f>Data!C$176</f>
        <v>0</v>
      </c>
      <c r="D6" s="62">
        <f>Data!D$176</f>
        <v>0</v>
      </c>
      <c r="E6" s="62">
        <f>Data!E$176</f>
        <v>0</v>
      </c>
      <c r="F6" s="62">
        <f>Data!F$176</f>
        <v>0</v>
      </c>
    </row>
    <row r="7" spans="1:6" x14ac:dyDescent="0.35">
      <c r="B7" s="61" t="s">
        <v>150</v>
      </c>
      <c r="C7" s="63">
        <f>Data!C$177</f>
        <v>0</v>
      </c>
      <c r="D7" s="63">
        <f>Data!D$177</f>
        <v>0</v>
      </c>
      <c r="E7" s="63">
        <f>Data!E$177</f>
        <v>0</v>
      </c>
      <c r="F7" s="63">
        <f>Data!F$177</f>
        <v>0</v>
      </c>
    </row>
    <row r="8" spans="1:6" x14ac:dyDescent="0.35">
      <c r="B8" s="61" t="s">
        <v>271</v>
      </c>
      <c r="C8" s="64">
        <f>Data!C$179</f>
        <v>0</v>
      </c>
      <c r="D8" s="64">
        <f>Data!D$179</f>
        <v>0</v>
      </c>
      <c r="E8" s="64">
        <f>Data!E$179</f>
        <v>0</v>
      </c>
      <c r="F8" s="64">
        <f>Data!F$179</f>
        <v>0</v>
      </c>
    </row>
    <row r="9" spans="1:6" x14ac:dyDescent="0.35">
      <c r="B9" s="61" t="s">
        <v>63</v>
      </c>
      <c r="C9" s="62">
        <f>Data!C$181</f>
        <v>0</v>
      </c>
      <c r="D9" s="62">
        <f>Data!D$181</f>
        <v>0</v>
      </c>
      <c r="E9" s="62">
        <f>Data!E$181</f>
        <v>0</v>
      </c>
      <c r="F9" s="62">
        <f>Data!F$181</f>
        <v>0</v>
      </c>
    </row>
    <row r="10" spans="1:6" x14ac:dyDescent="0.35">
      <c r="B10" s="61" t="s">
        <v>273</v>
      </c>
      <c r="C10" s="62">
        <f>Data!C$182</f>
        <v>0</v>
      </c>
      <c r="D10" s="62">
        <f>Data!D$182</f>
        <v>0</v>
      </c>
      <c r="E10" s="62">
        <f>Data!E$182</f>
        <v>0</v>
      </c>
      <c r="F10" s="62">
        <f>Data!F$182</f>
        <v>0</v>
      </c>
    </row>
    <row r="12" spans="1:6" x14ac:dyDescent="0.35">
      <c r="A12" t="s">
        <v>274</v>
      </c>
    </row>
    <row r="13" spans="1:6" x14ac:dyDescent="0.35">
      <c r="B13" s="61" t="s">
        <v>275</v>
      </c>
      <c r="C13" s="65">
        <f>(C9-C6)/(67.5-50)</f>
        <v>0</v>
      </c>
      <c r="D13" s="65">
        <f>(D9-D6)/(67.5-50)</f>
        <v>0</v>
      </c>
      <c r="E13" s="65">
        <f>(E9-E6)/(67.5-50)</f>
        <v>0</v>
      </c>
      <c r="F13" s="65">
        <f>(F9-F6)/(67.5-50)</f>
        <v>0</v>
      </c>
    </row>
    <row r="14" spans="1:6" x14ac:dyDescent="0.35">
      <c r="B14" s="61" t="s">
        <v>276</v>
      </c>
      <c r="C14" s="65" t="e">
        <f>(C6-VLOOKUP(C5,$B45:C54,2,FALSE))/(50-C5)</f>
        <v>#N/A</v>
      </c>
      <c r="D14" s="65" t="e">
        <f>(D6-VLOOKUP(D5,$B45:D54,3,FALSE))/(50-D5)</f>
        <v>#N/A</v>
      </c>
      <c r="E14" s="65" t="e">
        <f>(E6-VLOOKUP(E5,$B45:E54,4,FALSE))/(50-E5)</f>
        <v>#N/A</v>
      </c>
      <c r="F14" s="65" t="e">
        <f>(F6-VLOOKUP(F5,$B45:F54,5,FALSE))/(50-F5)</f>
        <v>#N/A</v>
      </c>
    </row>
    <row r="15" spans="1:6" x14ac:dyDescent="0.35">
      <c r="B15" s="61" t="s">
        <v>277</v>
      </c>
      <c r="C15">
        <f>IF(C8&lt;18,6293,IF(C8&lt;51,23911,IF(C8&lt;75,34611,52863)))</f>
        <v>6293</v>
      </c>
      <c r="D15">
        <f>IF(D8&lt;18,6293,IF(D8&lt;51,23911,IF(D8&lt;75,34611,52863)))</f>
        <v>6293</v>
      </c>
      <c r="E15">
        <f>IF(E8&lt;18,6293,IF(E8&lt;51,23911,IF(E8&lt;75,34611,52863)))</f>
        <v>6293</v>
      </c>
      <c r="F15">
        <f>IF(F8&lt;18,6293,IF(F8&lt;51,23911,IF(F8&lt;75,34611,52863)))</f>
        <v>6293</v>
      </c>
    </row>
    <row r="16" spans="1:6" x14ac:dyDescent="0.35">
      <c r="B16" s="61"/>
    </row>
    <row r="17" spans="1:8" x14ac:dyDescent="0.35">
      <c r="A17" t="s">
        <v>278</v>
      </c>
    </row>
    <row r="18" spans="1:8" x14ac:dyDescent="0.35">
      <c r="B18" s="61" t="s">
        <v>279</v>
      </c>
      <c r="H18" t="s">
        <v>280</v>
      </c>
    </row>
    <row r="19" spans="1:8" x14ac:dyDescent="0.35">
      <c r="B19">
        <v>77</v>
      </c>
      <c r="C19" s="60">
        <f>IF($B19&gt;=C$5,C32,C45)</f>
        <v>0</v>
      </c>
      <c r="D19" s="60">
        <f>IF($B19&gt;=D$5,D32,D45)</f>
        <v>0</v>
      </c>
      <c r="E19" s="60">
        <f>IF($B19&gt;=E$5,E32,E45)</f>
        <v>0</v>
      </c>
      <c r="F19" s="60">
        <f>IF($B19&gt;=F$5,F32,F45)</f>
        <v>0</v>
      </c>
      <c r="H19" s="66">
        <v>2.0776255707762557E-2</v>
      </c>
    </row>
    <row r="20" spans="1:8" x14ac:dyDescent="0.35">
      <c r="B20">
        <v>72</v>
      </c>
      <c r="C20" s="60">
        <f t="shared" ref="C20:F28" si="0">IF($B20&gt;=C$5,C33,C46)</f>
        <v>0</v>
      </c>
      <c r="D20" s="60">
        <f t="shared" si="0"/>
        <v>0</v>
      </c>
      <c r="E20" s="60">
        <f t="shared" si="0"/>
        <v>0</v>
      </c>
      <c r="F20" s="60">
        <f t="shared" si="0"/>
        <v>0</v>
      </c>
      <c r="H20" s="66">
        <v>0.12123287671232877</v>
      </c>
    </row>
    <row r="21" spans="1:8" x14ac:dyDescent="0.35">
      <c r="B21">
        <v>67</v>
      </c>
      <c r="C21" s="60">
        <f t="shared" si="0"/>
        <v>0</v>
      </c>
      <c r="D21" s="60">
        <f t="shared" si="0"/>
        <v>0</v>
      </c>
      <c r="E21" s="60">
        <f t="shared" si="0"/>
        <v>0</v>
      </c>
      <c r="F21" s="60">
        <f t="shared" si="0"/>
        <v>0</v>
      </c>
      <c r="H21" s="66">
        <v>0.12442922374429223</v>
      </c>
    </row>
    <row r="22" spans="1:8" x14ac:dyDescent="0.35">
      <c r="B22">
        <v>62</v>
      </c>
      <c r="C22" s="60">
        <f t="shared" si="0"/>
        <v>0</v>
      </c>
      <c r="D22" s="60">
        <f t="shared" si="0"/>
        <v>0</v>
      </c>
      <c r="E22" s="60">
        <f t="shared" si="0"/>
        <v>0</v>
      </c>
      <c r="F22" s="60">
        <f t="shared" si="0"/>
        <v>0</v>
      </c>
      <c r="H22" s="66">
        <v>0.13105022831050228</v>
      </c>
    </row>
    <row r="23" spans="1:8" x14ac:dyDescent="0.35">
      <c r="B23">
        <v>57</v>
      </c>
      <c r="C23" s="60">
        <f t="shared" si="0"/>
        <v>0</v>
      </c>
      <c r="D23" s="60">
        <f t="shared" si="0"/>
        <v>0</v>
      </c>
      <c r="E23" s="60">
        <f t="shared" si="0"/>
        <v>0</v>
      </c>
      <c r="F23" s="60">
        <f t="shared" si="0"/>
        <v>0</v>
      </c>
      <c r="H23" s="66">
        <v>0.13242009132420091</v>
      </c>
    </row>
    <row r="24" spans="1:8" x14ac:dyDescent="0.35">
      <c r="B24">
        <v>52</v>
      </c>
      <c r="C24" s="60">
        <f t="shared" si="0"/>
        <v>0</v>
      </c>
      <c r="D24" s="60">
        <f t="shared" si="0"/>
        <v>0</v>
      </c>
      <c r="E24" s="60">
        <f t="shared" si="0"/>
        <v>0</v>
      </c>
      <c r="F24" s="60">
        <f t="shared" si="0"/>
        <v>0</v>
      </c>
      <c r="H24" s="66">
        <v>0.14132420091324199</v>
      </c>
    </row>
    <row r="25" spans="1:8" x14ac:dyDescent="0.35">
      <c r="B25">
        <v>47</v>
      </c>
      <c r="C25" s="60">
        <f t="shared" si="0"/>
        <v>0</v>
      </c>
      <c r="D25" s="60">
        <f t="shared" si="0"/>
        <v>0</v>
      </c>
      <c r="E25" s="60">
        <f t="shared" si="0"/>
        <v>0</v>
      </c>
      <c r="F25" s="60">
        <f t="shared" si="0"/>
        <v>0</v>
      </c>
      <c r="H25" s="66">
        <v>0.12123287671232877</v>
      </c>
    </row>
    <row r="26" spans="1:8" x14ac:dyDescent="0.35">
      <c r="B26">
        <v>42</v>
      </c>
      <c r="C26" s="60">
        <f t="shared" si="0"/>
        <v>0</v>
      </c>
      <c r="D26" s="60">
        <f t="shared" si="0"/>
        <v>0</v>
      </c>
      <c r="E26" s="60">
        <f t="shared" si="0"/>
        <v>0</v>
      </c>
      <c r="F26" s="60">
        <f t="shared" si="0"/>
        <v>0</v>
      </c>
      <c r="H26" s="66">
        <v>9.6118721461187204E-2</v>
      </c>
    </row>
    <row r="27" spans="1:8" x14ac:dyDescent="0.35">
      <c r="B27">
        <v>37</v>
      </c>
      <c r="C27" s="60">
        <f t="shared" si="0"/>
        <v>0</v>
      </c>
      <c r="D27" s="60">
        <f t="shared" si="0"/>
        <v>0</v>
      </c>
      <c r="E27" s="60">
        <f t="shared" si="0"/>
        <v>0</v>
      </c>
      <c r="F27" s="60">
        <f t="shared" si="0"/>
        <v>0</v>
      </c>
      <c r="H27" s="66">
        <v>7.1004566210045653E-2</v>
      </c>
    </row>
    <row r="28" spans="1:8" x14ac:dyDescent="0.35">
      <c r="B28">
        <v>32</v>
      </c>
      <c r="C28" s="60">
        <f t="shared" si="0"/>
        <v>0</v>
      </c>
      <c r="D28" s="60">
        <f t="shared" si="0"/>
        <v>0</v>
      </c>
      <c r="E28" s="60">
        <f t="shared" si="0"/>
        <v>0</v>
      </c>
      <c r="F28" s="60">
        <f t="shared" si="0"/>
        <v>0</v>
      </c>
      <c r="H28" s="66">
        <v>4.0410958904109583E-2</v>
      </c>
    </row>
    <row r="30" spans="1:8" x14ac:dyDescent="0.35">
      <c r="A30" t="s">
        <v>281</v>
      </c>
    </row>
    <row r="31" spans="1:8" x14ac:dyDescent="0.35">
      <c r="B31" t="s">
        <v>279</v>
      </c>
    </row>
    <row r="32" spans="1:8" x14ac:dyDescent="0.35">
      <c r="B32">
        <v>77</v>
      </c>
      <c r="C32" s="60">
        <f>($B32-50)*C$13+C$6</f>
        <v>0</v>
      </c>
      <c r="D32" s="60">
        <f>($B32-50)*D$13+D$6</f>
        <v>0</v>
      </c>
      <c r="E32" s="60">
        <f>($B32-50)*E$13+E$6</f>
        <v>0</v>
      </c>
      <c r="F32" s="60">
        <f>($B32-50)*F$13+F$6</f>
        <v>0</v>
      </c>
    </row>
    <row r="33" spans="1:6" x14ac:dyDescent="0.35">
      <c r="B33">
        <v>72</v>
      </c>
      <c r="C33" s="60">
        <f t="shared" ref="C33:F41" si="1">($B33-50)*C$13+C$6</f>
        <v>0</v>
      </c>
      <c r="D33" s="60">
        <f t="shared" si="1"/>
        <v>0</v>
      </c>
      <c r="E33" s="60">
        <f t="shared" si="1"/>
        <v>0</v>
      </c>
      <c r="F33" s="60">
        <f t="shared" si="1"/>
        <v>0</v>
      </c>
    </row>
    <row r="34" spans="1:6" x14ac:dyDescent="0.35">
      <c r="B34">
        <v>67</v>
      </c>
      <c r="C34" s="60">
        <f t="shared" si="1"/>
        <v>0</v>
      </c>
      <c r="D34" s="60">
        <f t="shared" si="1"/>
        <v>0</v>
      </c>
      <c r="E34" s="60">
        <f t="shared" si="1"/>
        <v>0</v>
      </c>
      <c r="F34" s="60">
        <f t="shared" si="1"/>
        <v>0</v>
      </c>
    </row>
    <row r="35" spans="1:6" x14ac:dyDescent="0.35">
      <c r="B35">
        <v>62</v>
      </c>
      <c r="C35" s="60">
        <f t="shared" si="1"/>
        <v>0</v>
      </c>
      <c r="D35" s="60">
        <f t="shared" si="1"/>
        <v>0</v>
      </c>
      <c r="E35" s="60">
        <f t="shared" si="1"/>
        <v>0</v>
      </c>
      <c r="F35" s="60">
        <f t="shared" si="1"/>
        <v>0</v>
      </c>
    </row>
    <row r="36" spans="1:6" x14ac:dyDescent="0.35">
      <c r="B36">
        <v>57</v>
      </c>
      <c r="C36" s="60">
        <f t="shared" si="1"/>
        <v>0</v>
      </c>
      <c r="D36" s="60">
        <f t="shared" si="1"/>
        <v>0</v>
      </c>
      <c r="E36" s="60">
        <f t="shared" si="1"/>
        <v>0</v>
      </c>
      <c r="F36" s="60">
        <f t="shared" si="1"/>
        <v>0</v>
      </c>
    </row>
    <row r="37" spans="1:6" x14ac:dyDescent="0.35">
      <c r="B37">
        <v>52</v>
      </c>
      <c r="C37" s="60">
        <f t="shared" si="1"/>
        <v>0</v>
      </c>
      <c r="D37" s="60">
        <f t="shared" si="1"/>
        <v>0</v>
      </c>
      <c r="E37" s="60">
        <f t="shared" si="1"/>
        <v>0</v>
      </c>
      <c r="F37" s="60">
        <f t="shared" si="1"/>
        <v>0</v>
      </c>
    </row>
    <row r="38" spans="1:6" x14ac:dyDescent="0.35">
      <c r="B38">
        <v>47</v>
      </c>
      <c r="C38" s="60">
        <f t="shared" si="1"/>
        <v>0</v>
      </c>
      <c r="D38" s="60">
        <f t="shared" si="1"/>
        <v>0</v>
      </c>
      <c r="E38" s="60">
        <f t="shared" si="1"/>
        <v>0</v>
      </c>
      <c r="F38" s="60">
        <f t="shared" si="1"/>
        <v>0</v>
      </c>
    </row>
    <row r="39" spans="1:6" x14ac:dyDescent="0.35">
      <c r="B39">
        <v>42</v>
      </c>
      <c r="C39" s="60">
        <f t="shared" si="1"/>
        <v>0</v>
      </c>
      <c r="D39" s="60">
        <f t="shared" si="1"/>
        <v>0</v>
      </c>
      <c r="E39" s="60">
        <f t="shared" si="1"/>
        <v>0</v>
      </c>
      <c r="F39" s="60">
        <f t="shared" si="1"/>
        <v>0</v>
      </c>
    </row>
    <row r="40" spans="1:6" x14ac:dyDescent="0.35">
      <c r="B40">
        <v>37</v>
      </c>
      <c r="C40" s="60">
        <f t="shared" si="1"/>
        <v>0</v>
      </c>
      <c r="D40" s="60">
        <f t="shared" si="1"/>
        <v>0</v>
      </c>
      <c r="E40" s="60">
        <f t="shared" si="1"/>
        <v>0</v>
      </c>
      <c r="F40" s="60">
        <f t="shared" si="1"/>
        <v>0</v>
      </c>
    </row>
    <row r="41" spans="1:6" x14ac:dyDescent="0.35">
      <c r="B41">
        <v>32</v>
      </c>
      <c r="C41" s="60">
        <f t="shared" si="1"/>
        <v>0</v>
      </c>
      <c r="D41" s="60">
        <f t="shared" si="1"/>
        <v>0</v>
      </c>
      <c r="E41" s="60">
        <f t="shared" si="1"/>
        <v>0</v>
      </c>
      <c r="F41" s="60">
        <f t="shared" si="1"/>
        <v>0</v>
      </c>
    </row>
    <row r="43" spans="1:6" x14ac:dyDescent="0.35">
      <c r="A43" t="s">
        <v>282</v>
      </c>
    </row>
    <row r="44" spans="1:6" x14ac:dyDescent="0.35">
      <c r="B44" s="61" t="s">
        <v>279</v>
      </c>
    </row>
    <row r="45" spans="1:6" x14ac:dyDescent="0.35">
      <c r="B45">
        <v>77</v>
      </c>
      <c r="C45" s="60">
        <f>C$15/(C$15+C$10*(125-$B45)*24)</f>
        <v>1</v>
      </c>
      <c r="D45" s="60">
        <f>D$15/(D$15+D$10*(125-$B45)*24)</f>
        <v>1</v>
      </c>
      <c r="E45" s="60">
        <f>E$15/(E$15+E$10*(125-$B45)*24)</f>
        <v>1</v>
      </c>
      <c r="F45" s="60">
        <f>F$15/(F$15+F$10*(125-$B45)*24)</f>
        <v>1</v>
      </c>
    </row>
    <row r="46" spans="1:6" x14ac:dyDescent="0.35">
      <c r="B46">
        <v>72</v>
      </c>
      <c r="C46" s="60">
        <f t="shared" ref="C46:F54" si="2">C$15/(C$15+C$10*(125-$B46)*24)</f>
        <v>1</v>
      </c>
      <c r="D46" s="60">
        <f t="shared" si="2"/>
        <v>1</v>
      </c>
      <c r="E46" s="60">
        <f t="shared" si="2"/>
        <v>1</v>
      </c>
      <c r="F46" s="60">
        <f t="shared" si="2"/>
        <v>1</v>
      </c>
    </row>
    <row r="47" spans="1:6" x14ac:dyDescent="0.35">
      <c r="B47">
        <v>67</v>
      </c>
      <c r="C47" s="60">
        <f t="shared" si="2"/>
        <v>1</v>
      </c>
      <c r="D47" s="60">
        <f t="shared" si="2"/>
        <v>1</v>
      </c>
      <c r="E47" s="60">
        <f t="shared" si="2"/>
        <v>1</v>
      </c>
      <c r="F47" s="60">
        <f t="shared" si="2"/>
        <v>1</v>
      </c>
    </row>
    <row r="48" spans="1:6" x14ac:dyDescent="0.35">
      <c r="B48">
        <v>62</v>
      </c>
      <c r="C48" s="60">
        <f t="shared" si="2"/>
        <v>1</v>
      </c>
      <c r="D48" s="60">
        <f t="shared" si="2"/>
        <v>1</v>
      </c>
      <c r="E48" s="60">
        <f t="shared" si="2"/>
        <v>1</v>
      </c>
      <c r="F48" s="60">
        <f t="shared" si="2"/>
        <v>1</v>
      </c>
    </row>
    <row r="49" spans="2:6" x14ac:dyDescent="0.35">
      <c r="B49">
        <v>57</v>
      </c>
      <c r="C49" s="60">
        <f t="shared" si="2"/>
        <v>1</v>
      </c>
      <c r="D49" s="60">
        <f t="shared" si="2"/>
        <v>1</v>
      </c>
      <c r="E49" s="60">
        <f t="shared" si="2"/>
        <v>1</v>
      </c>
      <c r="F49" s="60">
        <f t="shared" si="2"/>
        <v>1</v>
      </c>
    </row>
    <row r="50" spans="2:6" x14ac:dyDescent="0.35">
      <c r="B50">
        <v>52</v>
      </c>
      <c r="C50" s="60">
        <f t="shared" si="2"/>
        <v>1</v>
      </c>
      <c r="D50" s="60">
        <f t="shared" si="2"/>
        <v>1</v>
      </c>
      <c r="E50" s="60">
        <f t="shared" si="2"/>
        <v>1</v>
      </c>
      <c r="F50" s="60">
        <f t="shared" si="2"/>
        <v>1</v>
      </c>
    </row>
    <row r="51" spans="2:6" x14ac:dyDescent="0.35">
      <c r="B51">
        <v>47</v>
      </c>
      <c r="C51" s="60">
        <f t="shared" si="2"/>
        <v>1</v>
      </c>
      <c r="D51" s="60">
        <f t="shared" si="2"/>
        <v>1</v>
      </c>
      <c r="E51" s="60">
        <f t="shared" si="2"/>
        <v>1</v>
      </c>
      <c r="F51" s="60">
        <f t="shared" si="2"/>
        <v>1</v>
      </c>
    </row>
    <row r="52" spans="2:6" x14ac:dyDescent="0.35">
      <c r="B52">
        <v>42</v>
      </c>
      <c r="C52" s="60">
        <f t="shared" si="2"/>
        <v>1</v>
      </c>
      <c r="D52" s="60">
        <f t="shared" si="2"/>
        <v>1</v>
      </c>
      <c r="E52" s="60">
        <f t="shared" si="2"/>
        <v>1</v>
      </c>
      <c r="F52" s="60">
        <f t="shared" si="2"/>
        <v>1</v>
      </c>
    </row>
    <row r="53" spans="2:6" x14ac:dyDescent="0.35">
      <c r="B53">
        <v>37</v>
      </c>
      <c r="C53" s="60">
        <f t="shared" si="2"/>
        <v>1</v>
      </c>
      <c r="D53" s="60">
        <f t="shared" si="2"/>
        <v>1</v>
      </c>
      <c r="E53" s="60">
        <f t="shared" si="2"/>
        <v>1</v>
      </c>
      <c r="F53" s="60">
        <f t="shared" si="2"/>
        <v>1</v>
      </c>
    </row>
    <row r="54" spans="2:6" x14ac:dyDescent="0.35">
      <c r="B54">
        <v>32</v>
      </c>
      <c r="C54" s="60">
        <f t="shared" si="2"/>
        <v>1</v>
      </c>
      <c r="D54" s="60">
        <f t="shared" si="2"/>
        <v>1</v>
      </c>
      <c r="E54" s="60">
        <f t="shared" si="2"/>
        <v>1</v>
      </c>
      <c r="F54" s="60">
        <f t="shared" si="2"/>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B629B-B7A2-43E3-952D-927936FA92B5}">
  <sheetPr>
    <tabColor theme="3"/>
  </sheetPr>
  <dimension ref="A1:H35"/>
  <sheetViews>
    <sheetView workbookViewId="0">
      <selection activeCell="J12" sqref="J12"/>
    </sheetView>
  </sheetViews>
  <sheetFormatPr defaultRowHeight="14.5" x14ac:dyDescent="0.35"/>
  <sheetData>
    <row r="1" spans="1:8" x14ac:dyDescent="0.35">
      <c r="A1" t="s">
        <v>272</v>
      </c>
      <c r="C1" s="67">
        <f>Data!C22</f>
        <v>0</v>
      </c>
      <c r="D1" s="67">
        <f>Data!D22</f>
        <v>0</v>
      </c>
      <c r="E1" s="67">
        <f>Data!E22</f>
        <v>0</v>
      </c>
      <c r="F1" s="67">
        <f>Data!F22</f>
        <v>0</v>
      </c>
    </row>
    <row r="2" spans="1:8" s="81" customFormat="1" ht="18.5" x14ac:dyDescent="0.45">
      <c r="A2" s="81" t="s">
        <v>168</v>
      </c>
      <c r="C2" s="82">
        <f>SUMPRODUCT(C16:C35,$H16:$H35)</f>
        <v>0</v>
      </c>
      <c r="D2" s="82">
        <f>SUMPRODUCT(D16:D35,$H16:$H35)</f>
        <v>0</v>
      </c>
      <c r="E2" s="82">
        <f>SUMPRODUCT(E16:E35,$H16:$H35)</f>
        <v>0</v>
      </c>
      <c r="F2" s="82">
        <f>SUMPRODUCT(F16:F35,$H16:$H35)</f>
        <v>0</v>
      </c>
    </row>
    <row r="4" spans="1:8" x14ac:dyDescent="0.35">
      <c r="A4" t="s">
        <v>283</v>
      </c>
    </row>
    <row r="5" spans="1:8" x14ac:dyDescent="0.35">
      <c r="B5" t="s">
        <v>74</v>
      </c>
      <c r="C5" s="69">
        <f>Data!C208</f>
        <v>0</v>
      </c>
      <c r="D5" s="69">
        <f>Data!D208</f>
        <v>0</v>
      </c>
      <c r="E5" s="69">
        <f>Data!E208</f>
        <v>0</v>
      </c>
      <c r="F5" s="69">
        <f>Data!F208</f>
        <v>0</v>
      </c>
    </row>
    <row r="6" spans="1:8" x14ac:dyDescent="0.35">
      <c r="B6" t="s">
        <v>75</v>
      </c>
      <c r="C6" s="69">
        <f>Data!C209</f>
        <v>0</v>
      </c>
      <c r="D6" s="69">
        <f>Data!D209</f>
        <v>0</v>
      </c>
      <c r="E6" s="69">
        <f>Data!E209</f>
        <v>0</v>
      </c>
      <c r="F6" s="69">
        <f>Data!F209</f>
        <v>0</v>
      </c>
    </row>
    <row r="7" spans="1:8" x14ac:dyDescent="0.35">
      <c r="B7" t="s">
        <v>76</v>
      </c>
      <c r="C7" s="69">
        <f>Data!C210</f>
        <v>0</v>
      </c>
      <c r="D7" s="69">
        <f>Data!D210</f>
        <v>0</v>
      </c>
      <c r="E7" s="69">
        <f>Data!E210</f>
        <v>0</v>
      </c>
      <c r="F7" s="69">
        <f>Data!F210</f>
        <v>0</v>
      </c>
    </row>
    <row r="8" spans="1:8" x14ac:dyDescent="0.35">
      <c r="B8" t="s">
        <v>77</v>
      </c>
      <c r="C8" s="69">
        <f>Data!C211</f>
        <v>0</v>
      </c>
      <c r="D8" s="69">
        <f>Data!D211</f>
        <v>0</v>
      </c>
      <c r="E8" s="69">
        <f>Data!E211</f>
        <v>0</v>
      </c>
      <c r="F8" s="69">
        <f>Data!F211</f>
        <v>0</v>
      </c>
    </row>
    <row r="10" spans="1:8" x14ac:dyDescent="0.35">
      <c r="A10" t="s">
        <v>284</v>
      </c>
    </row>
    <row r="11" spans="1:8" x14ac:dyDescent="0.35">
      <c r="B11" t="s">
        <v>286</v>
      </c>
      <c r="C11" s="73">
        <f>(C8-C7)/28</f>
        <v>0</v>
      </c>
      <c r="D11" s="73">
        <f>(D8-D7)/28</f>
        <v>0</v>
      </c>
      <c r="E11" s="73">
        <f>(E8-E7)/28</f>
        <v>0</v>
      </c>
      <c r="F11" s="73">
        <f>(F8-F7)/28</f>
        <v>0</v>
      </c>
    </row>
    <row r="12" spans="1:8" x14ac:dyDescent="0.35">
      <c r="B12" t="s">
        <v>285</v>
      </c>
      <c r="C12" s="73">
        <f>(C7-C6)/33</f>
        <v>0</v>
      </c>
      <c r="D12" s="73">
        <f>(D7-D6)/33</f>
        <v>0</v>
      </c>
      <c r="E12" s="73">
        <f>(E7-E6)/33</f>
        <v>0</v>
      </c>
      <c r="F12" s="73">
        <f>(F7-F6)/33</f>
        <v>0</v>
      </c>
    </row>
    <row r="13" spans="1:8" x14ac:dyDescent="0.35">
      <c r="B13" t="s">
        <v>287</v>
      </c>
      <c r="C13" s="73">
        <f>(C6-C5)/29</f>
        <v>0</v>
      </c>
      <c r="D13" s="73">
        <f>(D6-D5)/29</f>
        <v>0</v>
      </c>
      <c r="E13" s="73">
        <f>(E6-E5)/29</f>
        <v>0</v>
      </c>
      <c r="F13" s="73">
        <f>(F6-F5)/29</f>
        <v>0</v>
      </c>
    </row>
    <row r="15" spans="1:8" x14ac:dyDescent="0.35">
      <c r="A15" t="s">
        <v>288</v>
      </c>
      <c r="H15" t="s">
        <v>289</v>
      </c>
    </row>
    <row r="16" spans="1:8" x14ac:dyDescent="0.35">
      <c r="B16">
        <v>97</v>
      </c>
      <c r="C16" s="60">
        <f>($B16-95)*C$11+C$8</f>
        <v>0</v>
      </c>
      <c r="D16" s="60">
        <f>($B16-95)*D$11+D$8</f>
        <v>0</v>
      </c>
      <c r="E16" s="60">
        <f>($B16-95)*E$11+E$8</f>
        <v>0</v>
      </c>
      <c r="F16" s="60">
        <f>($B16-95)*F$11+F$8</f>
        <v>0</v>
      </c>
      <c r="H16" s="68">
        <v>3.0000000000000001E-3</v>
      </c>
    </row>
    <row r="17" spans="1:8" x14ac:dyDescent="0.35">
      <c r="B17">
        <v>92</v>
      </c>
      <c r="C17" s="60">
        <f t="shared" ref="C17:F22" si="0">($B17-95)*C$11+C$8</f>
        <v>0</v>
      </c>
      <c r="D17" s="60">
        <f t="shared" si="0"/>
        <v>0</v>
      </c>
      <c r="E17" s="60">
        <f t="shared" si="0"/>
        <v>0</v>
      </c>
      <c r="F17" s="60">
        <f t="shared" si="0"/>
        <v>0</v>
      </c>
      <c r="H17" s="68">
        <v>5.0000000000000001E-3</v>
      </c>
    </row>
    <row r="18" spans="1:8" x14ac:dyDescent="0.35">
      <c r="B18">
        <v>87</v>
      </c>
      <c r="C18" s="60">
        <f t="shared" si="0"/>
        <v>0</v>
      </c>
      <c r="D18" s="60">
        <f t="shared" si="0"/>
        <v>0</v>
      </c>
      <c r="E18" s="60">
        <f t="shared" si="0"/>
        <v>0</v>
      </c>
      <c r="F18" s="60">
        <f t="shared" si="0"/>
        <v>0</v>
      </c>
      <c r="H18" s="68">
        <v>0.01</v>
      </c>
    </row>
    <row r="19" spans="1:8" x14ac:dyDescent="0.35">
      <c r="B19">
        <v>82</v>
      </c>
      <c r="C19" s="60">
        <f t="shared" si="0"/>
        <v>0</v>
      </c>
      <c r="D19" s="60">
        <f t="shared" si="0"/>
        <v>0</v>
      </c>
      <c r="E19" s="60">
        <f t="shared" si="0"/>
        <v>0</v>
      </c>
      <c r="F19" s="60">
        <f t="shared" si="0"/>
        <v>0</v>
      </c>
      <c r="H19" s="68">
        <v>1.9E-2</v>
      </c>
    </row>
    <row r="20" spans="1:8" x14ac:dyDescent="0.35">
      <c r="B20">
        <v>77</v>
      </c>
      <c r="C20" s="60">
        <f t="shared" si="0"/>
        <v>0</v>
      </c>
      <c r="D20" s="60">
        <f t="shared" si="0"/>
        <v>0</v>
      </c>
      <c r="E20" s="60">
        <f t="shared" si="0"/>
        <v>0</v>
      </c>
      <c r="F20" s="60">
        <f t="shared" si="0"/>
        <v>0</v>
      </c>
      <c r="H20" s="68">
        <v>2.9000000000000001E-2</v>
      </c>
    </row>
    <row r="21" spans="1:8" x14ac:dyDescent="0.35">
      <c r="B21">
        <v>72</v>
      </c>
      <c r="C21" s="60">
        <f t="shared" si="0"/>
        <v>0</v>
      </c>
      <c r="D21" s="60">
        <f t="shared" si="0"/>
        <v>0</v>
      </c>
      <c r="E21" s="60">
        <f t="shared" si="0"/>
        <v>0</v>
      </c>
      <c r="F21" s="60">
        <f t="shared" si="0"/>
        <v>0</v>
      </c>
      <c r="H21" s="68">
        <v>4.4999999999999998E-2</v>
      </c>
    </row>
    <row r="22" spans="1:8" x14ac:dyDescent="0.35">
      <c r="A22" s="70"/>
      <c r="B22" s="70">
        <v>67</v>
      </c>
      <c r="C22" s="72">
        <f t="shared" si="0"/>
        <v>0</v>
      </c>
      <c r="D22" s="72">
        <f t="shared" si="0"/>
        <v>0</v>
      </c>
      <c r="E22" s="72">
        <f t="shared" si="0"/>
        <v>0</v>
      </c>
      <c r="F22" s="72">
        <f t="shared" si="0"/>
        <v>0</v>
      </c>
      <c r="G22" s="70"/>
      <c r="H22" s="71">
        <v>6.4000000000000001E-2</v>
      </c>
    </row>
    <row r="23" spans="1:8" x14ac:dyDescent="0.35">
      <c r="B23">
        <v>62</v>
      </c>
      <c r="C23" s="60">
        <f>($B23-67)*C$12+C$7</f>
        <v>0</v>
      </c>
      <c r="D23" s="60">
        <f>($B23-67)*D$12+D$7</f>
        <v>0</v>
      </c>
      <c r="E23" s="60">
        <f>($B23-67)*E$12+E$7</f>
        <v>0</v>
      </c>
      <c r="F23" s="60">
        <f>($B23-67)*F$12+F$7</f>
        <v>0</v>
      </c>
      <c r="H23" s="68">
        <v>9.6000000000000002E-2</v>
      </c>
    </row>
    <row r="24" spans="1:8" x14ac:dyDescent="0.35">
      <c r="B24">
        <v>57</v>
      </c>
      <c r="C24" s="60">
        <f t="shared" ref="C24:F28" si="1">($B24-67)*C$12+C$7</f>
        <v>0</v>
      </c>
      <c r="D24" s="60">
        <f t="shared" si="1"/>
        <v>0</v>
      </c>
      <c r="E24" s="60">
        <f t="shared" si="1"/>
        <v>0</v>
      </c>
      <c r="F24" s="60">
        <f t="shared" si="1"/>
        <v>0</v>
      </c>
      <c r="H24" s="68">
        <v>0.13500000000000001</v>
      </c>
    </row>
    <row r="25" spans="1:8" x14ac:dyDescent="0.35">
      <c r="B25">
        <v>52</v>
      </c>
      <c r="C25" s="60">
        <f t="shared" si="1"/>
        <v>0</v>
      </c>
      <c r="D25" s="60">
        <f t="shared" si="1"/>
        <v>0</v>
      </c>
      <c r="E25" s="60">
        <f t="shared" si="1"/>
        <v>0</v>
      </c>
      <c r="F25" s="60">
        <f t="shared" si="1"/>
        <v>0</v>
      </c>
      <c r="H25" s="68">
        <v>0.14299999999999999</v>
      </c>
    </row>
    <row r="26" spans="1:8" x14ac:dyDescent="0.35">
      <c r="B26">
        <v>47</v>
      </c>
      <c r="C26" s="60">
        <f t="shared" si="1"/>
        <v>0</v>
      </c>
      <c r="D26" s="60">
        <f t="shared" si="1"/>
        <v>0</v>
      </c>
      <c r="E26" s="60">
        <f t="shared" si="1"/>
        <v>0</v>
      </c>
      <c r="F26" s="60">
        <f t="shared" si="1"/>
        <v>0</v>
      </c>
      <c r="H26" s="68">
        <v>0.13300000000000001</v>
      </c>
    </row>
    <row r="27" spans="1:8" x14ac:dyDescent="0.35">
      <c r="B27">
        <v>42</v>
      </c>
      <c r="C27" s="60">
        <f t="shared" si="1"/>
        <v>0</v>
      </c>
      <c r="D27" s="60">
        <f t="shared" si="1"/>
        <v>0</v>
      </c>
      <c r="E27" s="60">
        <f t="shared" si="1"/>
        <v>0</v>
      </c>
      <c r="F27" s="60">
        <f t="shared" si="1"/>
        <v>0</v>
      </c>
      <c r="H27" s="68">
        <v>0.121</v>
      </c>
    </row>
    <row r="28" spans="1:8" x14ac:dyDescent="0.35">
      <c r="A28" s="70"/>
      <c r="B28" s="70">
        <v>37</v>
      </c>
      <c r="C28" s="72">
        <f t="shared" si="1"/>
        <v>0</v>
      </c>
      <c r="D28" s="72">
        <f t="shared" si="1"/>
        <v>0</v>
      </c>
      <c r="E28" s="72">
        <f t="shared" si="1"/>
        <v>0</v>
      </c>
      <c r="F28" s="72">
        <f t="shared" si="1"/>
        <v>0</v>
      </c>
      <c r="G28" s="70"/>
      <c r="H28" s="71">
        <v>8.5999999999999993E-2</v>
      </c>
    </row>
    <row r="29" spans="1:8" x14ac:dyDescent="0.35">
      <c r="B29">
        <v>32</v>
      </c>
      <c r="C29" s="60">
        <f>($B29-34)*C$13+C$6</f>
        <v>0</v>
      </c>
      <c r="D29" s="60">
        <f>($B29-34)*D$13+D$6</f>
        <v>0</v>
      </c>
      <c r="E29" s="60">
        <f>($B29-34)*E$13+E$6</f>
        <v>0</v>
      </c>
      <c r="F29" s="60">
        <f>($B29-34)*F$13+F$6</f>
        <v>0</v>
      </c>
      <c r="H29" s="68">
        <v>5.7000000000000002E-2</v>
      </c>
    </row>
    <row r="30" spans="1:8" x14ac:dyDescent="0.35">
      <c r="B30">
        <v>27</v>
      </c>
      <c r="C30" s="60">
        <f t="shared" ref="C30:F35" si="2">($B30-34)*C$13+C$6</f>
        <v>0</v>
      </c>
      <c r="D30" s="60">
        <f t="shared" si="2"/>
        <v>0</v>
      </c>
      <c r="E30" s="60">
        <f t="shared" si="2"/>
        <v>0</v>
      </c>
      <c r="F30" s="60">
        <f t="shared" si="2"/>
        <v>0</v>
      </c>
      <c r="H30" s="68">
        <v>0.03</v>
      </c>
    </row>
    <row r="31" spans="1:8" x14ac:dyDescent="0.35">
      <c r="B31">
        <v>22</v>
      </c>
      <c r="C31" s="60">
        <f t="shared" si="2"/>
        <v>0</v>
      </c>
      <c r="D31" s="60">
        <f t="shared" si="2"/>
        <v>0</v>
      </c>
      <c r="E31" s="60">
        <f t="shared" si="2"/>
        <v>0</v>
      </c>
      <c r="F31" s="60">
        <f t="shared" si="2"/>
        <v>0</v>
      </c>
      <c r="H31" s="68">
        <v>1.2999999999999999E-2</v>
      </c>
    </row>
    <row r="32" spans="1:8" x14ac:dyDescent="0.35">
      <c r="B32">
        <v>17</v>
      </c>
      <c r="C32" s="60">
        <f t="shared" si="2"/>
        <v>0</v>
      </c>
      <c r="D32" s="60">
        <f t="shared" si="2"/>
        <v>0</v>
      </c>
      <c r="E32" s="60">
        <f t="shared" si="2"/>
        <v>0</v>
      </c>
      <c r="F32" s="60">
        <f t="shared" si="2"/>
        <v>0</v>
      </c>
      <c r="H32" s="68">
        <v>6.0000000000000001E-3</v>
      </c>
    </row>
    <row r="33" spans="2:8" x14ac:dyDescent="0.35">
      <c r="B33">
        <v>12</v>
      </c>
      <c r="C33" s="60">
        <f t="shared" si="2"/>
        <v>0</v>
      </c>
      <c r="D33" s="60">
        <f t="shared" si="2"/>
        <v>0</v>
      </c>
      <c r="E33" s="60">
        <f t="shared" si="2"/>
        <v>0</v>
      </c>
      <c r="F33" s="60">
        <f t="shared" si="2"/>
        <v>0</v>
      </c>
      <c r="H33" s="68">
        <v>2E-3</v>
      </c>
    </row>
    <row r="34" spans="2:8" x14ac:dyDescent="0.35">
      <c r="B34">
        <v>7</v>
      </c>
      <c r="C34" s="60">
        <f t="shared" si="2"/>
        <v>0</v>
      </c>
      <c r="D34" s="60">
        <f t="shared" si="2"/>
        <v>0</v>
      </c>
      <c r="E34" s="60">
        <f t="shared" si="2"/>
        <v>0</v>
      </c>
      <c r="F34" s="60">
        <f t="shared" si="2"/>
        <v>0</v>
      </c>
      <c r="H34" s="68">
        <v>1E-3</v>
      </c>
    </row>
    <row r="35" spans="2:8" x14ac:dyDescent="0.35">
      <c r="B35">
        <v>2</v>
      </c>
      <c r="C35" s="60">
        <f t="shared" si="2"/>
        <v>0</v>
      </c>
      <c r="D35" s="60">
        <f t="shared" si="2"/>
        <v>0</v>
      </c>
      <c r="E35" s="60">
        <f t="shared" si="2"/>
        <v>0</v>
      </c>
      <c r="F35" s="60">
        <f t="shared" si="2"/>
        <v>0</v>
      </c>
      <c r="H35" s="68">
        <v>1E-3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DD76755C74DE4A86997B4A73F77623" ma:contentTypeVersion="4" ma:contentTypeDescription="Create a new document." ma:contentTypeScope="" ma:versionID="01fa0316ef7ae17653acfcb196efc034">
  <xsd:schema xmlns:xsd="http://www.w3.org/2001/XMLSchema" xmlns:xs="http://www.w3.org/2001/XMLSchema" xmlns:p="http://schemas.microsoft.com/office/2006/metadata/properties" xmlns:ns2="be0f11f6-401d-421d-b3b4-b48ee01d43b0" targetNamespace="http://schemas.microsoft.com/office/2006/metadata/properties" ma:root="true" ma:fieldsID="ec0f2e232009ee71284e7af08b3cd134" ns2:_="">
    <xsd:import namespace="be0f11f6-401d-421d-b3b4-b48ee01d43b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0f11f6-401d-421d-b3b4-b48ee01d43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6E0834-892B-4F24-A550-5985529515C4}"/>
</file>

<file path=customXml/itemProps2.xml><?xml version="1.0" encoding="utf-8"?>
<ds:datastoreItem xmlns:ds="http://schemas.openxmlformats.org/officeDocument/2006/customXml" ds:itemID="{6BB39C30-C037-4C13-AE1A-59AD7309ADA1}">
  <ds:schemaRefs>
    <ds:schemaRef ds:uri="http://schemas.microsoft.com/sharepoint/v3/contenttype/forms"/>
  </ds:schemaRefs>
</ds:datastoreItem>
</file>

<file path=customXml/itemProps3.xml><?xml version="1.0" encoding="utf-8"?>
<ds:datastoreItem xmlns:ds="http://schemas.openxmlformats.org/officeDocument/2006/customXml" ds:itemID="{A3B31361-E446-4326-A20B-78746FD447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Data</vt:lpstr>
      <vt:lpstr>CCE</vt:lpstr>
      <vt:lpstr>SCOP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Larson</dc:creator>
  <cp:lastModifiedBy>Sam Larson</cp:lastModifiedBy>
  <dcterms:created xsi:type="dcterms:W3CDTF">2024-08-13T21:36:46Z</dcterms:created>
  <dcterms:modified xsi:type="dcterms:W3CDTF">2024-09-27T03:08:39Z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0x01010032DD76755C74DE4A86997B4A73F77623</vt:lpwstr>
  </property>
</Properties>
</file>